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702219e264d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ativo" sheetId="1" r:id="R8a00717a4c6e4dbe"/>
    <x:sheet xmlns:r="http://schemas.openxmlformats.org/officeDocument/2006/relationships" name="Evolução" sheetId="2" r:id="R845bcbe92b2c469a"/>
    <x:sheet xmlns:r="http://schemas.openxmlformats.org/officeDocument/2006/relationships" name="Leia-me" sheetId="3" r:id="R5ac63327f6b3418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R$&quot; #,##0.00"/>
    <x:numFmt numFmtId="201" formatCode="0.0"/>
  </x:numFmts>
  <x:fonts count="8">
    <x:font>
      <x:sz val="11"/>
      <x:name val="Carlito"/>
    </x:font>
    <x:font>
      <x:b/>
      <x:sz val="18"/>
      <x:color rgb="FFFFFFFF"/>
      <x:name val="Arial"/>
    </x:font>
    <x:font>
      <x:sz val="10"/>
      <x:color rgb="FF20313D"/>
      <x:name val="Arial"/>
    </x:font>
    <x:font>
      <x:b/>
      <x:sz val="11"/>
      <x:color rgb="FF15324B"/>
      <x:name val="Arial"/>
    </x:font>
    <x:font>
      <x:b/>
      <x:sz val="10"/>
      <x:color rgb="FFFFFFFF"/>
      <x:name val="Arial"/>
    </x:font>
    <x:font>
      <x:b/>
      <x:sz val="10"/>
      <x:color rgb="FF1767A5"/>
      <x:name val="Arial"/>
    </x:font>
    <x:font>
      <x:b/>
      <x:sz val="10"/>
      <x:color rgb="FF15324B"/>
      <x:name val="Arial"/>
    </x:font>
    <x:font>
      <x:b/>
      <x:sz val="10"/>
      <x:color rgb="FF20313D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5324B"/>
      </x:patternFill>
    </x:fill>
    <x:fill>
      <x:patternFill patternType="solid">
        <x:fgColor rgb="FFEAF0F4"/>
      </x:patternFill>
    </x:fill>
    <x:fill>
      <x:patternFill patternType="solid">
        <x:fgColor rgb="FFFFF3D6"/>
      </x:patternFill>
    </x:fill>
    <x:fill>
      <x:patternFill patternType="solid">
        <x:fgColor rgb="FFE5F1EB"/>
      </x:patternFill>
    </x:fill>
    <x:fill>
      <x:patternFill patternType="solid">
        <x:fgColor rgb="FFF6F8FA"/>
      </x:patternFill>
    </x:fill>
  </x:fills>
  <x:borders count="1">
    <x:border/>
  </x:borders>
  <x:cellStyleXfs count="1">
    <x:xf numFmtId="0" fontId="0" fillId="0" borderId="0"/>
  </x:cellStyleXfs>
  <x:cellXfs count="2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2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right" vertical="center" wrapText="1"/>
    </x:xf>
    <x:xf numFmtId="200" fontId="5" fillId="4" borderId="0" xfId="0" applyNumberFormat="1" applyFont="1" applyFill="1" applyBorder="1" applyAlignment="1">
      <x:alignment horizontal="right" vertical="center" wrapText="1"/>
    </x:xf>
    <x:xf numFmtId="201" fontId="5" fillId="4" borderId="0" xfId="0" applyNumberFormat="1" applyFont="1" applyFill="1" applyBorder="1" applyAlignment="1">
      <x:alignment horizontal="right"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200" fontId="2" fillId="0" borderId="0" xfId="0" applyNumberFormat="1" applyFont="1" applyFill="1" applyBorder="1" applyAlignment="1">
      <x:alignment vertical="center" wrapText="1"/>
    </x:xf>
    <x:xf numFmtId="200" fontId="2" fillId="5" borderId="0" xfId="0" applyNumberFormat="1" applyFont="1" applyFill="1" applyBorder="1" applyAlignment="1">
      <x:alignment vertical="center" wrapText="1"/>
    </x:xf>
    <x:xf numFmtId="0" fontId="2" fillId="5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4" fillId="6" borderId="0" xfId="0" applyNumberFormat="1" applyFont="1" applyFill="1" applyBorder="1" applyAlignment="1">
      <x:alignment vertical="center" wrapText="1"/>
    </x:xf>
    <x:xf numFmtId="0" fontId="2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vertical="top" wrapText="1"/>
    </x:xf>
    <x:xf numFmtId="0" fontId="2" fillId="6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98d838bf4a4c7f" /><Relationship Type="http://schemas.openxmlformats.org/officeDocument/2006/relationships/theme" Target="/xl/theme/theme1.xml" Id="R4eeeb8e8daa44250" /><Relationship Type="http://schemas.openxmlformats.org/officeDocument/2006/relationships/sharedStrings" Target="/xl/sharedStrings.xml" Id="Re4a0683db5e5487b" /><Relationship Type="http://schemas.openxmlformats.org/officeDocument/2006/relationships/worksheet" Target="/xl/worksheets/sheet1.xml" Id="R8a00717a4c6e4dbe" /><Relationship Type="http://schemas.openxmlformats.org/officeDocument/2006/relationships/worksheet" Target="/xl/worksheets/sheet2.xml" Id="R845bcbe92b2c469a" /><Relationship Type="http://schemas.openxmlformats.org/officeDocument/2006/relationships/worksheet" Target="/xl/worksheets/sheet3.xml" Id="R5ac63327f6b3418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9" hidden="0" customWidth="1"/>
    <x:col min="3" max="3" width="16" hidden="0" customWidth="1"/>
    <x:col min="4" max="4" width="35" hidden="0" customWidth="1"/>
    <x:col min="5" max="5" width="20" hidden="0" customWidth="1"/>
    <x:col min="6" max="6" width="20" hidden="0" customWidth="1"/>
  </x:cols>
  <x:sheetData>
    <x:row r="1" ht="34" customHeight="1">
      <x:c r="A1" s="3" t="str">
        <x:v>Comprar ou alugar: compare o TCO</x:v>
      </x:c>
      <x:c r="B1" s="3"/>
      <x:c r="C1" s="3"/>
      <x:c r="D1" s="3"/>
      <x:c r="E1" s="3"/>
      <x:c r="F1" s="3"/>
    </x:row>
    <x:row r="2" ht="32" customHeight="1">
      <x:c r="A2" s="7" t="str">
        <x:v>Simulação editável em reais (BRL). Preencha as células amarelas; nenhum dado é enviado ao site.</x:v>
      </x:c>
      <x:c r="B2" s="7"/>
      <x:c r="C2" s="7"/>
      <x:c r="D2" s="7"/>
      <x:c r="E2" s="7"/>
      <x:c r="F2" s="7"/>
    </x:row>
    <x:row r="3">
      <x:c r="A3" s="10"/>
      <x:c r="B3" s="10"/>
      <x:c r="C3" s="10"/>
      <x:c r="D3" s="10"/>
      <x:c r="E3" s="10"/>
      <x:c r="F3" s="10"/>
    </x:row>
    <x:row r="4" ht="23" customHeight="1">
      <x:c r="A4" s="11" t="str">
        <x:v>Premissas da operação</x:v>
      </x:c>
      <x:c r="B4" s="11"/>
      <x:c r="C4" s="11"/>
      <x:c r="D4" s="11" t="str">
        <x:v>Leitura correta</x:v>
      </x:c>
      <x:c r="E4" s="11"/>
      <x:c r="F4" s="11"/>
    </x:row>
    <x:row r="5" ht="30" customHeight="1">
      <x:c r="A5" s="13" t="str">
        <x:v>Entrada</x:v>
      </x:c>
      <x:c r="B5" s="13" t="str">
        <x:v>Valor</x:v>
      </x:c>
      <x:c r="C5" s="13" t="str">
        <x:v>Unidade</x:v>
      </x:c>
      <x:c r="D5" s="27" t="str">
        <x:v>O TCO é uma comparação de custos modelados, não uma recomendação automática de compra ou locação. Use propostas reais, mesma configuração, mesmo horizonte e premissas documentadas.</x:v>
      </x:c>
      <x:c r="E5" s="28"/>
      <x:c r="F5" s="28"/>
    </x:row>
    <x:row r="6" ht="28" customHeight="1">
      <x:c r="A6" s="10" t="str">
        <x:v>Quantidade de empilhadeiras</x:v>
      </x:c>
      <x:c r="B6" s="16"/>
      <x:c r="C6" s="10" t="str">
        <x:v>unidades</x:v>
      </x:c>
      <x:c r="D6" s="28" t="str">
        <x:v>Inteiro de 1 a 100.</x:v>
      </x:c>
      <x:c r="E6" s="28"/>
      <x:c r="F6" s="28"/>
    </x:row>
    <x:row r="7" ht="28" customHeight="1">
      <x:c r="A7" s="10" t="str">
        <x:v>Horizonte da comparação</x:v>
      </x:c>
      <x:c r="B7" s="16"/>
      <x:c r="C7" s="10" t="str">
        <x:v>meses</x:v>
      </x:c>
      <x:c r="D7" s="28" t="str">
        <x:v>Selecione 12, 24, 36, 48 ou 60.</x:v>
      </x:c>
      <x:c r="E7" s="28"/>
      <x:c r="F7" s="28"/>
    </x:row>
    <x:row r="8" ht="28" customHeight="1">
      <x:c r="A8" s="10" t="str">
        <x:v>Operação média</x:v>
      </x:c>
      <x:c r="B8" s="18"/>
      <x:c r="C8" s="10" t="str">
        <x:v>horas/dia</x:v>
      </x:c>
      <x:c r="D8" s="28" t="str">
        <x:v>De 0 a 24; zero é aceito, mas custo/hora não será representativo.</x:v>
      </x:c>
      <x:c r="E8" s="28"/>
      <x:c r="F8" s="28"/>
    </x:row>
    <x:row r="9" ht="28" customHeight="1">
      <x:c r="A9" s="10" t="str">
        <x:v>Preço de compra por unidade</x:v>
      </x:c>
      <x:c r="B9" s="17"/>
      <x:c r="C9" s="10" t="str">
        <x:v>R$</x:v>
      </x:c>
      <x:c r="D9" s="10" t="str">
        <x:v>Valor de compra considerado para cada unidade.</x:v>
      </x:c>
      <x:c r="E9" s="10"/>
      <x:c r="F9" s="10"/>
    </x:row>
    <x:row r="10" ht="28" customHeight="1">
      <x:c r="A10" s="10" t="str">
        <x:v>Manutenção mensal por unidade</x:v>
      </x:c>
      <x:c r="B10" s="17"/>
      <x:c r="C10" s="10" t="str">
        <x:v>R$/mês</x:v>
      </x:c>
      <x:c r="D10" s="10" t="str">
        <x:v>Estimativa mensal de manutenção para cada unidade.</x:v>
      </x:c>
      <x:c r="E10" s="10"/>
      <x:c r="F10" s="10"/>
    </x:row>
    <x:row r="11" ht="28" customHeight="1">
      <x:c r="A11" s="10" t="str">
        <x:v>Custo de capital mensal por unidade</x:v>
      </x:c>
      <x:c r="B11" s="17"/>
      <x:c r="C11" s="10" t="str">
        <x:v>R$/mês</x:v>
      </x:c>
      <x:c r="D11" s="10" t="str">
        <x:v>Premissa mensal de capital por unidade.</x:v>
      </x:c>
      <x:c r="E11" s="10"/>
      <x:c r="F11" s="10"/>
    </x:row>
    <x:row r="12" ht="28" customHeight="1">
      <x:c r="A12" s="10" t="str">
        <x:v>Valor residual no horizonte por unidade</x:v>
      </x:c>
      <x:c r="B12" s="17"/>
      <x:c r="C12" s="10" t="str">
        <x:v>R$</x:v>
      </x:c>
      <x:c r="D12" s="10" t="str">
        <x:v>Valor estimado ao final do horizonte escolhido.</x:v>
      </x:c>
      <x:c r="E12" s="10"/>
      <x:c r="F12" s="10"/>
    </x:row>
    <x:row r="13" ht="28" customHeight="1">
      <x:c r="A13" s="10" t="str">
        <x:v>Aluguel mensal por unidade</x:v>
      </x:c>
      <x:c r="B13" s="17"/>
      <x:c r="C13" s="10" t="str">
        <x:v>R$/mês</x:v>
      </x:c>
      <x:c r="D13" s="10" t="str">
        <x:v>Valor mensal de locação por unidade.</x:v>
      </x:c>
      <x:c r="E13" s="10"/>
      <x:c r="F13" s="10"/>
    </x:row>
    <x:row r="14">
      <x:c r="A14" s="10"/>
      <x:c r="B14" s="10"/>
      <x:c r="C14" s="10"/>
      <x:c r="D14" s="10"/>
      <x:c r="E14" s="10"/>
      <x:c r="F14" s="10"/>
    </x:row>
    <x:row r="15">
      <x:c r="A15" s="19" t="str">
        <x:v>Status da simulação</x:v>
      </x:c>
      <x:c r="B15" s="19" t="str">
        <x:f>IF(COUNTBLANK(B6:B13)&gt;0,"Pendente: preencha todos os campos",IF(OR(B6&lt;1,B6&gt;100,B6&lt;&gt;INT(B6),AND(B7&lt;&gt;12,B7&lt;&gt;24,B7&lt;&gt;36,B7&lt;&gt;48,B7&lt;&gt;60),B8&lt;0,B8&gt;24,MIN(B9:B13)&lt;0),"Revise os valores","Pronto"))</x:f>
        <x:v>Pendente: preencha todos os campos</x:v>
      </x:c>
      <x:c r="C15" s="10"/>
      <x:c r="D15" s="10"/>
      <x:c r="E15" s="10"/>
      <x:c r="F15" s="10"/>
    </x:row>
    <x:row r="16">
      <x:c r="A16" s="10"/>
      <x:c r="B16" s="10"/>
      <x:c r="C16" s="10"/>
      <x:c r="D16" s="10"/>
      <x:c r="E16" s="10"/>
      <x:c r="F16" s="10"/>
    </x:row>
    <x:row r="17" ht="23" customHeight="1">
      <x:c r="A17" s="11" t="str">
        <x:v>Resultados calculados</x:v>
      </x:c>
      <x:c r="B17" s="11"/>
      <x:c r="C17" s="10"/>
      <x:c r="D17" s="10"/>
      <x:c r="E17" s="10"/>
      <x:c r="F17" s="10"/>
    </x:row>
    <x:row r="18" ht="28" customHeight="1">
      <x:c r="A18" s="23" t="str">
        <x:v>Custo total da compra no horizonte</x:v>
      </x:c>
      <x:c r="B18" s="21" t="str">
        <x:f>IF($B$15&lt;&gt;"Pronto","",ROUND($B$6*$B$9+$B$7*$B$20-$B$6*$B$12,2))</x:f>
      </x:c>
      <x:c r="C18" s="10"/>
      <x:c r="D18" s="10"/>
      <x:c r="E18" s="10"/>
      <x:c r="F18" s="10"/>
    </x:row>
    <x:row r="19" ht="28" customHeight="1">
      <x:c r="A19" s="23" t="str">
        <x:v>Custo total da locação no horizonte</x:v>
      </x:c>
      <x:c r="B19" s="21" t="str">
        <x:f>IF($B$15&lt;&gt;"Pronto","",ROUND($B$7*$B$21,2))</x:f>
      </x:c>
      <x:c r="C19" s="10"/>
      <x:c r="D19" s="10"/>
      <x:c r="E19" s="10"/>
      <x:c r="F19" s="10"/>
    </x:row>
    <x:row r="20" ht="28" customHeight="1">
      <x:c r="A20" s="23" t="str">
        <x:v>Custo mensal recorrente da compra (frota)</x:v>
      </x:c>
      <x:c r="B20" s="21" t="str">
        <x:f>IF($B$15&lt;&gt;"Pronto","",ROUND($B$6*($B$10+$B$11),2))</x:f>
      </x:c>
      <x:c r="C20" s="10"/>
      <x:c r="D20" s="10"/>
      <x:c r="E20" s="10"/>
      <x:c r="F20" s="10"/>
    </x:row>
    <x:row r="21" ht="28" customHeight="1">
      <x:c r="A21" s="23" t="str">
        <x:v>Custo mensal da locação (frota)</x:v>
      </x:c>
      <x:c r="B21" s="21" t="str">
        <x:f>IF($B$15&lt;&gt;"Pronto","",ROUND($B$6*$B$13,2))</x:f>
      </x:c>
      <x:c r="C21" s="10"/>
      <x:c r="D21" s="10"/>
      <x:c r="E21" s="10"/>
      <x:c r="F21" s="10"/>
    </x:row>
    <x:row r="22" ht="28" customHeight="1">
      <x:c r="A22" s="23" t="str">
        <x:v>Primeiro mês em que comprar empata ou vence</x:v>
      </x:c>
      <x:c r="B22" s="22" t="str">
        <x:f>IF($B$15&lt;&gt;"Pronto","",IF(COUNTIF('Evolução'!$D$7:$D$66,"Equilíbrio")=0,"Não ocorre no horizonte",MATCH("Equilíbrio",'Evolução'!$D$7:$D$66,0)))</x:f>
      </x:c>
      <x:c r="C22" s="10"/>
      <x:c r="D22" s="10"/>
      <x:c r="E22" s="10"/>
      <x:c r="F22" s="10"/>
    </x:row>
    <x:row r="23" ht="28" customHeight="1">
      <x:c r="A23" s="23" t="str">
        <x:v>Aviso: horas de operação</x:v>
      </x:c>
      <x:c r="B23" s="22" t="str">
        <x:f>IF($B$15&lt;&gt;"Pronto","",IF($B$8=0,"Sem horas: custo por hora não é representativo.",""))</x:f>
      </x:c>
      <x:c r="C23" s="10"/>
      <x:c r="D23" s="10"/>
      <x:c r="E23" s="10"/>
      <x:c r="F23" s="10"/>
    </x:row>
    <x:row r="24" ht="28" customHeight="1">
      <x:c r="A24" s="23" t="str">
        <x:v>Aviso: valor residual</x:v>
      </x:c>
      <x:c r="B24" s="22" t="str">
        <x:f>IF($B$15&lt;&gt;"Pronto","",IF($B$12&gt;$B$9,"Confirme a premissa: residual supera compra.",""))</x:f>
      </x:c>
      <x:c r="C24" s="10"/>
      <x:c r="D24" s="10"/>
      <x:c r="E24" s="10"/>
      <x:c r="F24" s="10"/>
    </x:row>
    <x:row r="25" ht="28" customHeight="1">
      <x:c r="A25" s="23" t="str">
        <x:v>Aviso: interpretação</x:v>
      </x:c>
      <x:c r="B25" s="22" t="str">
        <x:f>IF($B$15&lt;&gt;"Pronto","","Simulação; não há vencedor universal. Valide premissas e contrato.")</x:f>
      </x:c>
      <x:c r="C25" s="10"/>
      <x:c r="D25" s="10"/>
      <x:c r="E25" s="10"/>
      <x:c r="F25" s="10"/>
    </x:row>
    <x:row r="26" ht="28" customHeight="1">
      <x:c r="A26" s="23" t="str">
        <x:v>Aviso: componentes não modelados</x:v>
      </x:c>
      <x:c r="B26" s="22" t="str">
        <x:f>IF($B$15&lt;&gt;"Pronto","","Inclua energia, frete, impostos, seguro, downtime e condições contratuais se aplicáveis.")</x:f>
      </x:c>
      <x:c r="C26" s="10"/>
      <x:c r="D26" s="10"/>
      <x:c r="E26" s="10"/>
      <x:c r="F26" s="10"/>
    </x:row>
    <x:row r="27">
      <x:c r="A27" s="10"/>
      <x:c r="B27" s="10"/>
      <x:c r="C27" s="10"/>
      <x:c r="D27" s="10"/>
      <x:c r="E27" s="10"/>
      <x:c r="F27" s="10"/>
    </x:row>
    <x:row r="28">
      <x:c r="A28" s="10"/>
      <x:c r="B28" s="10"/>
      <x:c r="C28" s="10"/>
      <x:c r="D28" s="10"/>
      <x:c r="E28" s="10"/>
      <x:c r="F28" s="10"/>
    </x:row>
    <x:row r="29">
      <x:c r="A29" s="10"/>
      <x:c r="B29" s="10"/>
      <x:c r="C29" s="10"/>
      <x:c r="D29" s="10"/>
      <x:c r="E29" s="10"/>
      <x:c r="F29" s="10"/>
    </x:row>
    <x:row r="30">
      <x:c r="A30" s="10"/>
      <x:c r="B30" s="10"/>
      <x:c r="C30" s="10"/>
      <x:c r="D30" s="10"/>
      <x:c r="E30" s="10"/>
      <x:c r="F30" s="10"/>
    </x:row>
    <x:row r="31">
      <x:c r="A31" s="10"/>
      <x:c r="B31" s="10"/>
      <x:c r="C31" s="10"/>
      <x:c r="D31" s="10"/>
      <x:c r="E31" s="10"/>
      <x:c r="F31" s="10"/>
    </x:row>
    <x:row r="32">
      <x:c r="A32" s="10"/>
      <x:c r="B32" s="10"/>
      <x:c r="C32" s="10"/>
      <x:c r="D32" s="10"/>
      <x:c r="E32" s="10"/>
      <x:c r="F32" s="10"/>
    </x:row>
    <x:row r="33">
      <x:c r="A33" s="10"/>
      <x:c r="B33" s="10"/>
      <x:c r="C33" s="10"/>
      <x:c r="D33" s="10"/>
      <x:c r="E33" s="10"/>
      <x:c r="F33" s="10"/>
    </x:row>
    <x:row r="34">
      <x:c r="A34" s="10"/>
      <x:c r="B34" s="10"/>
      <x:c r="C34" s="10"/>
      <x:c r="D34" s="10"/>
      <x:c r="E34" s="10"/>
      <x:c r="F34" s="10"/>
    </x:row>
  </x:sheetData>
  <x:mergeCells>
    <x:mergeCell ref="A1:F1"/>
    <x:mergeCell ref="A2:F2"/>
    <x:mergeCell ref="A4:D4"/>
    <x:mergeCell ref="A17:B17"/>
    <x:mergeCell ref="D4:F4"/>
    <x:mergeCell ref="D5:F8"/>
  </x:mergeCells>
  <x:dataValidations count="4">
    <x:dataValidation type="whole" errorStyle="stop" operator="between" showErrorMessage="1" errorTitle="Quantidade inválida" error="Digite um número inteiro entre 1 e 100." sqref="B6">
      <x:formula1>1</x:formula1>
      <x:formula2>100</x:formula2>
    </x:dataValidation>
    <x:dataValidation type="list" errorStyle="stop" showErrorMessage="1" errorTitle="Horizonte inválido" error="Selecione 12, 24, 36, 48 ou 60 meses." sqref="B7">
      <x:formula1>"12,24,36,48,60"</x:formula1>
    </x:dataValidation>
    <x:dataValidation type="decimal" errorStyle="stop" operator="between" showErrorMessage="1" errorTitle="Horas inválidas" error="Digite um valor entre 0 e 24 horas por dia. Zero é aceito." sqref="B8">
      <x:formula1>0</x:formula1>
      <x:formula2>24</x:formula2>
    </x:dataValidation>
    <x:dataValidation type="decimal" errorStyle="stop" operator="greaterThanOrEqual" showErrorMessage="1" errorTitle="Valor inválido" error="Digite um valor numérico igual ou superior a zero." sqref="B9:B13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4" hidden="0" customWidth="1"/>
    <x:col min="3" max="3" width="24" hidden="0" customWidth="1"/>
    <x:col min="4" max="4" width="34" hidden="0" customWidth="1"/>
  </x:cols>
  <x:sheetData>
    <x:row r="1" ht="34" customHeight="1">
      <x:c r="A1" s="3" t="str">
        <x:v>Evolução por mês</x:v>
      </x:c>
      <x:c r="B1" s="3"/>
      <x:c r="C1" s="3"/>
      <x:c r="D1" s="3"/>
    </x:row>
    <x:row r="2" ht="32" customHeight="1">
      <x:c r="A2" s="7" t="str">
        <x:v>Os valores seguem a regra da calculadora CAE: arredondamento a centavos em cada etapa e residual abatido no mês final.</x:v>
      </x:c>
      <x:c r="B2" s="7"/>
      <x:c r="C2" s="7"/>
      <x:c r="D2" s="7"/>
    </x:row>
    <x:row r="3">
      <x:c r="A3" s="10"/>
      <x:c r="B3" s="10"/>
      <x:c r="C3" s="10"/>
      <x:c r="D3" s="10"/>
    </x:row>
    <x:row r="4">
      <x:c r="A4" s="10"/>
      <x:c r="B4" s="10"/>
      <x:c r="C4" s="10"/>
      <x:c r="D4" s="10"/>
    </x:row>
    <x:row r="5" ht="30" customHeight="1">
      <x:c r="A5" s="13" t="str">
        <x:v>Mês</x:v>
      </x:c>
      <x:c r="B5" s="13" t="str">
        <x:v>Comprar acumulado</x:v>
      </x:c>
      <x:c r="C5" s="13" t="str">
        <x:v>Alugar acumulado</x:v>
      </x:c>
      <x:c r="D5" s="13" t="str">
        <x:v>Primeiro empate ou vantagem</x:v>
      </x:c>
    </x:row>
    <x:row r="6">
      <x:c r="A6" s="10" t="n">
        <x:v>0</x:v>
      </x:c>
      <x:c r="B6" s="20" t="str">
        <x:f>IF(OR(Comparativo!$B$15&lt;&gt;"Pronto",A6&gt;Comparativo!$B$7),"",ROUND(Comparativo!$B$6*Comparativo!$B$9+A6*Comparativo!$B$20-IF(A6=Comparativo!$B$7,Comparativo!$B$6*Comparativo!$B$12,0),2))</x:f>
      </x:c>
      <x:c r="C6" s="20" t="str">
        <x:f>IF(OR(Comparativo!$B$15&lt;&gt;"Pronto",A6&gt;Comparativo!$B$7),"",ROUND(A6*Comparativo!$B$21,2))</x:f>
      </x:c>
      <x:c r="D6" s="10" t="str">
        <x:f>IF(OR(Comparativo!$B$15&lt;&gt;"Pronto",A6=0,A6&gt;Comparativo!$B$7),"",IF(B6&lt;=C6,"Equilíbrio",""))</x:f>
      </x:c>
    </x:row>
    <x:row r="7">
      <x:c r="A7" s="10" t="n">
        <x:f>A6+1</x:f>
        <x:v>1</x:v>
      </x:c>
      <x:c r="B7" s="20" t="str">
        <x:f>IF(OR(Comparativo!$B$15&lt;&gt;"Pronto",A7&gt;Comparativo!$B$7),"",ROUND(Comparativo!$B$6*Comparativo!$B$9+A7*Comparativo!$B$20-IF(A7=Comparativo!$B$7,Comparativo!$B$6*Comparativo!$B$12,0),2))</x:f>
      </x:c>
      <x:c r="C7" s="20" t="str">
        <x:f>IF(OR(Comparativo!$B$15&lt;&gt;"Pronto",A7&gt;Comparativo!$B$7),"",ROUND(A7*Comparativo!$B$21,2))</x:f>
      </x:c>
      <x:c r="D7" s="10" t="str">
        <x:f>IF(OR(Comparativo!$B$15&lt;&gt;"Pronto",A7=0,A7&gt;Comparativo!$B$7),"",IF(B7&lt;=C7,"Equilíbrio",""))</x:f>
      </x:c>
    </x:row>
    <x:row r="8">
      <x:c r="A8" s="10" t="n">
        <x:f>A7+1</x:f>
        <x:v>2</x:v>
      </x:c>
      <x:c r="B8" s="20" t="str">
        <x:f>IF(OR(Comparativo!$B$15&lt;&gt;"Pronto",A8&gt;Comparativo!$B$7),"",ROUND(Comparativo!$B$6*Comparativo!$B$9+A8*Comparativo!$B$20-IF(A8=Comparativo!$B$7,Comparativo!$B$6*Comparativo!$B$12,0),2))</x:f>
      </x:c>
      <x:c r="C8" s="20" t="str">
        <x:f>IF(OR(Comparativo!$B$15&lt;&gt;"Pronto",A8&gt;Comparativo!$B$7),"",ROUND(A8*Comparativo!$B$21,2))</x:f>
      </x:c>
      <x:c r="D8" s="10" t="str">
        <x:f>IF(OR(Comparativo!$B$15&lt;&gt;"Pronto",A8=0,A8&gt;Comparativo!$B$7),"",IF(B8&lt;=C8,"Equilíbrio",""))</x:f>
      </x:c>
    </x:row>
    <x:row r="9">
      <x:c r="A9" s="10" t="n">
        <x:f>A8+1</x:f>
        <x:v>3</x:v>
      </x:c>
      <x:c r="B9" s="20" t="str">
        <x:f>IF(OR(Comparativo!$B$15&lt;&gt;"Pronto",A9&gt;Comparativo!$B$7),"",ROUND(Comparativo!$B$6*Comparativo!$B$9+A9*Comparativo!$B$20-IF(A9=Comparativo!$B$7,Comparativo!$B$6*Comparativo!$B$12,0),2))</x:f>
      </x:c>
      <x:c r="C9" s="20" t="str">
        <x:f>IF(OR(Comparativo!$B$15&lt;&gt;"Pronto",A9&gt;Comparativo!$B$7),"",ROUND(A9*Comparativo!$B$21,2))</x:f>
      </x:c>
      <x:c r="D9" s="10" t="str">
        <x:f>IF(OR(Comparativo!$B$15&lt;&gt;"Pronto",A9=0,A9&gt;Comparativo!$B$7),"",IF(B9&lt;=C9,"Equilíbrio",""))</x:f>
      </x:c>
    </x:row>
    <x:row r="10">
      <x:c r="A10" s="10" t="n">
        <x:f>A9+1</x:f>
        <x:v>4</x:v>
      </x:c>
      <x:c r="B10" s="20" t="str">
        <x:f>IF(OR(Comparativo!$B$15&lt;&gt;"Pronto",A10&gt;Comparativo!$B$7),"",ROUND(Comparativo!$B$6*Comparativo!$B$9+A10*Comparativo!$B$20-IF(A10=Comparativo!$B$7,Comparativo!$B$6*Comparativo!$B$12,0),2))</x:f>
      </x:c>
      <x:c r="C10" s="20" t="str">
        <x:f>IF(OR(Comparativo!$B$15&lt;&gt;"Pronto",A10&gt;Comparativo!$B$7),"",ROUND(A10*Comparativo!$B$21,2))</x:f>
      </x:c>
      <x:c r="D10" s="10" t="str">
        <x:f>IF(OR(Comparativo!$B$15&lt;&gt;"Pronto",A10=0,A10&gt;Comparativo!$B$7),"",IF(B10&lt;=C10,"Equilíbrio",""))</x:f>
      </x:c>
    </x:row>
    <x:row r="11">
      <x:c r="A11" s="10" t="n">
        <x:f>A10+1</x:f>
        <x:v>5</x:v>
      </x:c>
      <x:c r="B11" s="20" t="str">
        <x:f>IF(OR(Comparativo!$B$15&lt;&gt;"Pronto",A11&gt;Comparativo!$B$7),"",ROUND(Comparativo!$B$6*Comparativo!$B$9+A11*Comparativo!$B$20-IF(A11=Comparativo!$B$7,Comparativo!$B$6*Comparativo!$B$12,0),2))</x:f>
      </x:c>
      <x:c r="C11" s="20" t="str">
        <x:f>IF(OR(Comparativo!$B$15&lt;&gt;"Pronto",A11&gt;Comparativo!$B$7),"",ROUND(A11*Comparativo!$B$21,2))</x:f>
      </x:c>
      <x:c r="D11" s="10" t="str">
        <x:f>IF(OR(Comparativo!$B$15&lt;&gt;"Pronto",A11=0,A11&gt;Comparativo!$B$7),"",IF(B11&lt;=C11,"Equilíbrio",""))</x:f>
      </x:c>
    </x:row>
    <x:row r="12">
      <x:c r="A12" s="10" t="n">
        <x:f>A11+1</x:f>
        <x:v>6</x:v>
      </x:c>
      <x:c r="B12" s="20" t="str">
        <x:f>IF(OR(Comparativo!$B$15&lt;&gt;"Pronto",A12&gt;Comparativo!$B$7),"",ROUND(Comparativo!$B$6*Comparativo!$B$9+A12*Comparativo!$B$20-IF(A12=Comparativo!$B$7,Comparativo!$B$6*Comparativo!$B$12,0),2))</x:f>
      </x:c>
      <x:c r="C12" s="20" t="str">
        <x:f>IF(OR(Comparativo!$B$15&lt;&gt;"Pronto",A12&gt;Comparativo!$B$7),"",ROUND(A12*Comparativo!$B$21,2))</x:f>
      </x:c>
      <x:c r="D12" s="10" t="str">
        <x:f>IF(OR(Comparativo!$B$15&lt;&gt;"Pronto",A12=0,A12&gt;Comparativo!$B$7),"",IF(B12&lt;=C12,"Equilíbrio",""))</x:f>
      </x:c>
    </x:row>
    <x:row r="13">
      <x:c r="A13" s="10" t="n">
        <x:f>A12+1</x:f>
        <x:v>7</x:v>
      </x:c>
      <x:c r="B13" s="20" t="str">
        <x:f>IF(OR(Comparativo!$B$15&lt;&gt;"Pronto",A13&gt;Comparativo!$B$7),"",ROUND(Comparativo!$B$6*Comparativo!$B$9+A13*Comparativo!$B$20-IF(A13=Comparativo!$B$7,Comparativo!$B$6*Comparativo!$B$12,0),2))</x:f>
      </x:c>
      <x:c r="C13" s="20" t="str">
        <x:f>IF(OR(Comparativo!$B$15&lt;&gt;"Pronto",A13&gt;Comparativo!$B$7),"",ROUND(A13*Comparativo!$B$21,2))</x:f>
      </x:c>
      <x:c r="D13" s="10" t="str">
        <x:f>IF(OR(Comparativo!$B$15&lt;&gt;"Pronto",A13=0,A13&gt;Comparativo!$B$7),"",IF(B13&lt;=C13,"Equilíbrio",""))</x:f>
      </x:c>
    </x:row>
    <x:row r="14">
      <x:c r="A14" s="10" t="n">
        <x:f>A13+1</x:f>
        <x:v>8</x:v>
      </x:c>
      <x:c r="B14" s="20" t="str">
        <x:f>IF(OR(Comparativo!$B$15&lt;&gt;"Pronto",A14&gt;Comparativo!$B$7),"",ROUND(Comparativo!$B$6*Comparativo!$B$9+A14*Comparativo!$B$20-IF(A14=Comparativo!$B$7,Comparativo!$B$6*Comparativo!$B$12,0),2))</x:f>
      </x:c>
      <x:c r="C14" s="20" t="str">
        <x:f>IF(OR(Comparativo!$B$15&lt;&gt;"Pronto",A14&gt;Comparativo!$B$7),"",ROUND(A14*Comparativo!$B$21,2))</x:f>
      </x:c>
      <x:c r="D14" s="10" t="str">
        <x:f>IF(OR(Comparativo!$B$15&lt;&gt;"Pronto",A14=0,A14&gt;Comparativo!$B$7),"",IF(B14&lt;=C14,"Equilíbrio",""))</x:f>
      </x:c>
    </x:row>
    <x:row r="15">
      <x:c r="A15" s="10" t="n">
        <x:f>A14+1</x:f>
        <x:v>9</x:v>
      </x:c>
      <x:c r="B15" s="20" t="str">
        <x:f>IF(OR(Comparativo!$B$15&lt;&gt;"Pronto",A15&gt;Comparativo!$B$7),"",ROUND(Comparativo!$B$6*Comparativo!$B$9+A15*Comparativo!$B$20-IF(A15=Comparativo!$B$7,Comparativo!$B$6*Comparativo!$B$12,0),2))</x:f>
      </x:c>
      <x:c r="C15" s="20" t="str">
        <x:f>IF(OR(Comparativo!$B$15&lt;&gt;"Pronto",A15&gt;Comparativo!$B$7),"",ROUND(A15*Comparativo!$B$21,2))</x:f>
      </x:c>
      <x:c r="D15" s="10" t="str">
        <x:f>IF(OR(Comparativo!$B$15&lt;&gt;"Pronto",A15=0,A15&gt;Comparativo!$B$7),"",IF(B15&lt;=C15,"Equilíbrio",""))</x:f>
      </x:c>
    </x:row>
    <x:row r="16">
      <x:c r="A16" s="10" t="n">
        <x:f>A15+1</x:f>
        <x:v>10</x:v>
      </x:c>
      <x:c r="B16" s="20" t="str">
        <x:f>IF(OR(Comparativo!$B$15&lt;&gt;"Pronto",A16&gt;Comparativo!$B$7),"",ROUND(Comparativo!$B$6*Comparativo!$B$9+A16*Comparativo!$B$20-IF(A16=Comparativo!$B$7,Comparativo!$B$6*Comparativo!$B$12,0),2))</x:f>
      </x:c>
      <x:c r="C16" s="20" t="str">
        <x:f>IF(OR(Comparativo!$B$15&lt;&gt;"Pronto",A16&gt;Comparativo!$B$7),"",ROUND(A16*Comparativo!$B$21,2))</x:f>
      </x:c>
      <x:c r="D16" s="10" t="str">
        <x:f>IF(OR(Comparativo!$B$15&lt;&gt;"Pronto",A16=0,A16&gt;Comparativo!$B$7),"",IF(B16&lt;=C16,"Equilíbrio",""))</x:f>
      </x:c>
    </x:row>
    <x:row r="17">
      <x:c r="A17" s="10" t="n">
        <x:f>A16+1</x:f>
        <x:v>11</x:v>
      </x:c>
      <x:c r="B17" s="20" t="str">
        <x:f>IF(OR(Comparativo!$B$15&lt;&gt;"Pronto",A17&gt;Comparativo!$B$7),"",ROUND(Comparativo!$B$6*Comparativo!$B$9+A17*Comparativo!$B$20-IF(A17=Comparativo!$B$7,Comparativo!$B$6*Comparativo!$B$12,0),2))</x:f>
      </x:c>
      <x:c r="C17" s="20" t="str">
        <x:f>IF(OR(Comparativo!$B$15&lt;&gt;"Pronto",A17&gt;Comparativo!$B$7),"",ROUND(A17*Comparativo!$B$21,2))</x:f>
      </x:c>
      <x:c r="D17" s="10" t="str">
        <x:f>IF(OR(Comparativo!$B$15&lt;&gt;"Pronto",A17=0,A17&gt;Comparativo!$B$7),"",IF(B17&lt;=C17,"Equilíbrio",""))</x:f>
      </x:c>
    </x:row>
    <x:row r="18">
      <x:c r="A18" s="10" t="n">
        <x:f>A17+1</x:f>
        <x:v>12</x:v>
      </x:c>
      <x:c r="B18" s="20" t="str">
        <x:f>IF(OR(Comparativo!$B$15&lt;&gt;"Pronto",A18&gt;Comparativo!$B$7),"",ROUND(Comparativo!$B$6*Comparativo!$B$9+A18*Comparativo!$B$20-IF(A18=Comparativo!$B$7,Comparativo!$B$6*Comparativo!$B$12,0),2))</x:f>
      </x:c>
      <x:c r="C18" s="20" t="str">
        <x:f>IF(OR(Comparativo!$B$15&lt;&gt;"Pronto",A18&gt;Comparativo!$B$7),"",ROUND(A18*Comparativo!$B$21,2))</x:f>
      </x:c>
      <x:c r="D18" s="10" t="str">
        <x:f>IF(OR(Comparativo!$B$15&lt;&gt;"Pronto",A18=0,A18&gt;Comparativo!$B$7),"",IF(B18&lt;=C18,"Equilíbrio",""))</x:f>
      </x:c>
    </x:row>
    <x:row r="19">
      <x:c r="A19" s="10" t="n">
        <x:f>A18+1</x:f>
        <x:v>13</x:v>
      </x:c>
      <x:c r="B19" s="20" t="str">
        <x:f>IF(OR(Comparativo!$B$15&lt;&gt;"Pronto",A19&gt;Comparativo!$B$7),"",ROUND(Comparativo!$B$6*Comparativo!$B$9+A19*Comparativo!$B$20-IF(A19=Comparativo!$B$7,Comparativo!$B$6*Comparativo!$B$12,0),2))</x:f>
      </x:c>
      <x:c r="C19" s="20" t="str">
        <x:f>IF(OR(Comparativo!$B$15&lt;&gt;"Pronto",A19&gt;Comparativo!$B$7),"",ROUND(A19*Comparativo!$B$21,2))</x:f>
      </x:c>
      <x:c r="D19" s="10" t="str">
        <x:f>IF(OR(Comparativo!$B$15&lt;&gt;"Pronto",A19=0,A19&gt;Comparativo!$B$7),"",IF(B19&lt;=C19,"Equilíbrio",""))</x:f>
      </x:c>
    </x:row>
    <x:row r="20">
      <x:c r="A20" s="10" t="n">
        <x:f>A19+1</x:f>
        <x:v>14</x:v>
      </x:c>
      <x:c r="B20" s="20" t="str">
        <x:f>IF(OR(Comparativo!$B$15&lt;&gt;"Pronto",A20&gt;Comparativo!$B$7),"",ROUND(Comparativo!$B$6*Comparativo!$B$9+A20*Comparativo!$B$20-IF(A20=Comparativo!$B$7,Comparativo!$B$6*Comparativo!$B$12,0),2))</x:f>
      </x:c>
      <x:c r="C20" s="20" t="str">
        <x:f>IF(OR(Comparativo!$B$15&lt;&gt;"Pronto",A20&gt;Comparativo!$B$7),"",ROUND(A20*Comparativo!$B$21,2))</x:f>
      </x:c>
      <x:c r="D20" s="10" t="str">
        <x:f>IF(OR(Comparativo!$B$15&lt;&gt;"Pronto",A20=0,A20&gt;Comparativo!$B$7),"",IF(B20&lt;=C20,"Equilíbrio",""))</x:f>
      </x:c>
    </x:row>
    <x:row r="21">
      <x:c r="A21" s="10" t="n">
        <x:f>A20+1</x:f>
        <x:v>15</x:v>
      </x:c>
      <x:c r="B21" s="20" t="str">
        <x:f>IF(OR(Comparativo!$B$15&lt;&gt;"Pronto",A21&gt;Comparativo!$B$7),"",ROUND(Comparativo!$B$6*Comparativo!$B$9+A21*Comparativo!$B$20-IF(A21=Comparativo!$B$7,Comparativo!$B$6*Comparativo!$B$12,0),2))</x:f>
      </x:c>
      <x:c r="C21" s="20" t="str">
        <x:f>IF(OR(Comparativo!$B$15&lt;&gt;"Pronto",A21&gt;Comparativo!$B$7),"",ROUND(A21*Comparativo!$B$21,2))</x:f>
      </x:c>
      <x:c r="D21" s="10" t="str">
        <x:f>IF(OR(Comparativo!$B$15&lt;&gt;"Pronto",A21=0,A21&gt;Comparativo!$B$7),"",IF(B21&lt;=C21,"Equilíbrio",""))</x:f>
      </x:c>
    </x:row>
    <x:row r="22">
      <x:c r="A22" s="10" t="n">
        <x:f>A21+1</x:f>
        <x:v>16</x:v>
      </x:c>
      <x:c r="B22" s="20" t="str">
        <x:f>IF(OR(Comparativo!$B$15&lt;&gt;"Pronto",A22&gt;Comparativo!$B$7),"",ROUND(Comparativo!$B$6*Comparativo!$B$9+A22*Comparativo!$B$20-IF(A22=Comparativo!$B$7,Comparativo!$B$6*Comparativo!$B$12,0),2))</x:f>
      </x:c>
      <x:c r="C22" s="20" t="str">
        <x:f>IF(OR(Comparativo!$B$15&lt;&gt;"Pronto",A22&gt;Comparativo!$B$7),"",ROUND(A22*Comparativo!$B$21,2))</x:f>
      </x:c>
      <x:c r="D22" s="10" t="str">
        <x:f>IF(OR(Comparativo!$B$15&lt;&gt;"Pronto",A22=0,A22&gt;Comparativo!$B$7),"",IF(B22&lt;=C22,"Equilíbrio",""))</x:f>
      </x:c>
    </x:row>
    <x:row r="23">
      <x:c r="A23" s="10" t="n">
        <x:f>A22+1</x:f>
        <x:v>17</x:v>
      </x:c>
      <x:c r="B23" s="20" t="str">
        <x:f>IF(OR(Comparativo!$B$15&lt;&gt;"Pronto",A23&gt;Comparativo!$B$7),"",ROUND(Comparativo!$B$6*Comparativo!$B$9+A23*Comparativo!$B$20-IF(A23=Comparativo!$B$7,Comparativo!$B$6*Comparativo!$B$12,0),2))</x:f>
      </x:c>
      <x:c r="C23" s="20" t="str">
        <x:f>IF(OR(Comparativo!$B$15&lt;&gt;"Pronto",A23&gt;Comparativo!$B$7),"",ROUND(A23*Comparativo!$B$21,2))</x:f>
      </x:c>
      <x:c r="D23" s="10" t="str">
        <x:f>IF(OR(Comparativo!$B$15&lt;&gt;"Pronto",A23=0,A23&gt;Comparativo!$B$7),"",IF(B23&lt;=C23,"Equilíbrio",""))</x:f>
      </x:c>
    </x:row>
    <x:row r="24">
      <x:c r="A24" s="10" t="n">
        <x:f>A23+1</x:f>
        <x:v>18</x:v>
      </x:c>
      <x:c r="B24" s="20" t="str">
        <x:f>IF(OR(Comparativo!$B$15&lt;&gt;"Pronto",A24&gt;Comparativo!$B$7),"",ROUND(Comparativo!$B$6*Comparativo!$B$9+A24*Comparativo!$B$20-IF(A24=Comparativo!$B$7,Comparativo!$B$6*Comparativo!$B$12,0),2))</x:f>
      </x:c>
      <x:c r="C24" s="20" t="str">
        <x:f>IF(OR(Comparativo!$B$15&lt;&gt;"Pronto",A24&gt;Comparativo!$B$7),"",ROUND(A24*Comparativo!$B$21,2))</x:f>
      </x:c>
      <x:c r="D24" s="10" t="str">
        <x:f>IF(OR(Comparativo!$B$15&lt;&gt;"Pronto",A24=0,A24&gt;Comparativo!$B$7),"",IF(B24&lt;=C24,"Equilíbrio",""))</x:f>
      </x:c>
    </x:row>
    <x:row r="25">
      <x:c r="A25" s="10" t="n">
        <x:f>A24+1</x:f>
        <x:v>19</x:v>
      </x:c>
      <x:c r="B25" s="20" t="str">
        <x:f>IF(OR(Comparativo!$B$15&lt;&gt;"Pronto",A25&gt;Comparativo!$B$7),"",ROUND(Comparativo!$B$6*Comparativo!$B$9+A25*Comparativo!$B$20-IF(A25=Comparativo!$B$7,Comparativo!$B$6*Comparativo!$B$12,0),2))</x:f>
      </x:c>
      <x:c r="C25" s="20" t="str">
        <x:f>IF(OR(Comparativo!$B$15&lt;&gt;"Pronto",A25&gt;Comparativo!$B$7),"",ROUND(A25*Comparativo!$B$21,2))</x:f>
      </x:c>
      <x:c r="D25" s="10" t="str">
        <x:f>IF(OR(Comparativo!$B$15&lt;&gt;"Pronto",A25=0,A25&gt;Comparativo!$B$7),"",IF(B25&lt;=C25,"Equilíbrio",""))</x:f>
      </x:c>
    </x:row>
    <x:row r="26">
      <x:c r="A26" s="10" t="n">
        <x:f>A25+1</x:f>
        <x:v>20</x:v>
      </x:c>
      <x:c r="B26" s="20" t="str">
        <x:f>IF(OR(Comparativo!$B$15&lt;&gt;"Pronto",A26&gt;Comparativo!$B$7),"",ROUND(Comparativo!$B$6*Comparativo!$B$9+A26*Comparativo!$B$20-IF(A26=Comparativo!$B$7,Comparativo!$B$6*Comparativo!$B$12,0),2))</x:f>
      </x:c>
      <x:c r="C26" s="20" t="str">
        <x:f>IF(OR(Comparativo!$B$15&lt;&gt;"Pronto",A26&gt;Comparativo!$B$7),"",ROUND(A26*Comparativo!$B$21,2))</x:f>
      </x:c>
      <x:c r="D26" s="10" t="str">
        <x:f>IF(OR(Comparativo!$B$15&lt;&gt;"Pronto",A26=0,A26&gt;Comparativo!$B$7),"",IF(B26&lt;=C26,"Equilíbrio",""))</x:f>
      </x:c>
    </x:row>
    <x:row r="27">
      <x:c r="A27" s="10" t="n">
        <x:f>A26+1</x:f>
        <x:v>21</x:v>
      </x:c>
      <x:c r="B27" s="20" t="str">
        <x:f>IF(OR(Comparativo!$B$15&lt;&gt;"Pronto",A27&gt;Comparativo!$B$7),"",ROUND(Comparativo!$B$6*Comparativo!$B$9+A27*Comparativo!$B$20-IF(A27=Comparativo!$B$7,Comparativo!$B$6*Comparativo!$B$12,0),2))</x:f>
      </x:c>
      <x:c r="C27" s="20" t="str">
        <x:f>IF(OR(Comparativo!$B$15&lt;&gt;"Pronto",A27&gt;Comparativo!$B$7),"",ROUND(A27*Comparativo!$B$21,2))</x:f>
      </x:c>
      <x:c r="D27" s="10" t="str">
        <x:f>IF(OR(Comparativo!$B$15&lt;&gt;"Pronto",A27=0,A27&gt;Comparativo!$B$7),"",IF(B27&lt;=C27,"Equilíbrio",""))</x:f>
      </x:c>
    </x:row>
    <x:row r="28">
      <x:c r="A28" s="10" t="n">
        <x:f>A27+1</x:f>
        <x:v>22</x:v>
      </x:c>
      <x:c r="B28" s="20" t="str">
        <x:f>IF(OR(Comparativo!$B$15&lt;&gt;"Pronto",A28&gt;Comparativo!$B$7),"",ROUND(Comparativo!$B$6*Comparativo!$B$9+A28*Comparativo!$B$20-IF(A28=Comparativo!$B$7,Comparativo!$B$6*Comparativo!$B$12,0),2))</x:f>
      </x:c>
      <x:c r="C28" s="20" t="str">
        <x:f>IF(OR(Comparativo!$B$15&lt;&gt;"Pronto",A28&gt;Comparativo!$B$7),"",ROUND(A28*Comparativo!$B$21,2))</x:f>
      </x:c>
      <x:c r="D28" s="10" t="str">
        <x:f>IF(OR(Comparativo!$B$15&lt;&gt;"Pronto",A28=0,A28&gt;Comparativo!$B$7),"",IF(B28&lt;=C28,"Equilíbrio",""))</x:f>
      </x:c>
    </x:row>
    <x:row r="29">
      <x:c r="A29" s="10" t="n">
        <x:f>A28+1</x:f>
        <x:v>23</x:v>
      </x:c>
      <x:c r="B29" s="20" t="str">
        <x:f>IF(OR(Comparativo!$B$15&lt;&gt;"Pronto",A29&gt;Comparativo!$B$7),"",ROUND(Comparativo!$B$6*Comparativo!$B$9+A29*Comparativo!$B$20-IF(A29=Comparativo!$B$7,Comparativo!$B$6*Comparativo!$B$12,0),2))</x:f>
      </x:c>
      <x:c r="C29" s="20" t="str">
        <x:f>IF(OR(Comparativo!$B$15&lt;&gt;"Pronto",A29&gt;Comparativo!$B$7),"",ROUND(A29*Comparativo!$B$21,2))</x:f>
      </x:c>
      <x:c r="D29" s="10" t="str">
        <x:f>IF(OR(Comparativo!$B$15&lt;&gt;"Pronto",A29=0,A29&gt;Comparativo!$B$7),"",IF(B29&lt;=C29,"Equilíbrio",""))</x:f>
      </x:c>
    </x:row>
    <x:row r="30">
      <x:c r="A30" s="10" t="n">
        <x:f>A29+1</x:f>
        <x:v>24</x:v>
      </x:c>
      <x:c r="B30" s="20" t="str">
        <x:f>IF(OR(Comparativo!$B$15&lt;&gt;"Pronto",A30&gt;Comparativo!$B$7),"",ROUND(Comparativo!$B$6*Comparativo!$B$9+A30*Comparativo!$B$20-IF(A30=Comparativo!$B$7,Comparativo!$B$6*Comparativo!$B$12,0),2))</x:f>
      </x:c>
      <x:c r="C30" s="20" t="str">
        <x:f>IF(OR(Comparativo!$B$15&lt;&gt;"Pronto",A30&gt;Comparativo!$B$7),"",ROUND(A30*Comparativo!$B$21,2))</x:f>
      </x:c>
      <x:c r="D30" s="10" t="str">
        <x:f>IF(OR(Comparativo!$B$15&lt;&gt;"Pronto",A30=0,A30&gt;Comparativo!$B$7),"",IF(B30&lt;=C30,"Equilíbrio",""))</x:f>
      </x:c>
    </x:row>
    <x:row r="31">
      <x:c r="A31" s="10" t="n">
        <x:f>A30+1</x:f>
        <x:v>25</x:v>
      </x:c>
      <x:c r="B31" s="20" t="str">
        <x:f>IF(OR(Comparativo!$B$15&lt;&gt;"Pronto",A31&gt;Comparativo!$B$7),"",ROUND(Comparativo!$B$6*Comparativo!$B$9+A31*Comparativo!$B$20-IF(A31=Comparativo!$B$7,Comparativo!$B$6*Comparativo!$B$12,0),2))</x:f>
      </x:c>
      <x:c r="C31" s="20" t="str">
        <x:f>IF(OR(Comparativo!$B$15&lt;&gt;"Pronto",A31&gt;Comparativo!$B$7),"",ROUND(A31*Comparativo!$B$21,2))</x:f>
      </x:c>
      <x:c r="D31" s="10" t="str">
        <x:f>IF(OR(Comparativo!$B$15&lt;&gt;"Pronto",A31=0,A31&gt;Comparativo!$B$7),"",IF(B31&lt;=C31,"Equilíbrio",""))</x:f>
      </x:c>
    </x:row>
    <x:row r="32">
      <x:c r="A32" s="10" t="n">
        <x:f>A31+1</x:f>
        <x:v>26</x:v>
      </x:c>
      <x:c r="B32" s="20" t="str">
        <x:f>IF(OR(Comparativo!$B$15&lt;&gt;"Pronto",A32&gt;Comparativo!$B$7),"",ROUND(Comparativo!$B$6*Comparativo!$B$9+A32*Comparativo!$B$20-IF(A32=Comparativo!$B$7,Comparativo!$B$6*Comparativo!$B$12,0),2))</x:f>
      </x:c>
      <x:c r="C32" s="20" t="str">
        <x:f>IF(OR(Comparativo!$B$15&lt;&gt;"Pronto",A32&gt;Comparativo!$B$7),"",ROUND(A32*Comparativo!$B$21,2))</x:f>
      </x:c>
      <x:c r="D32" s="10" t="str">
        <x:f>IF(OR(Comparativo!$B$15&lt;&gt;"Pronto",A32=0,A32&gt;Comparativo!$B$7),"",IF(B32&lt;=C32,"Equilíbrio",""))</x:f>
      </x:c>
    </x:row>
    <x:row r="33">
      <x:c r="A33" s="10" t="n">
        <x:f>A32+1</x:f>
        <x:v>27</x:v>
      </x:c>
      <x:c r="B33" s="20" t="str">
        <x:f>IF(OR(Comparativo!$B$15&lt;&gt;"Pronto",A33&gt;Comparativo!$B$7),"",ROUND(Comparativo!$B$6*Comparativo!$B$9+A33*Comparativo!$B$20-IF(A33=Comparativo!$B$7,Comparativo!$B$6*Comparativo!$B$12,0),2))</x:f>
      </x:c>
      <x:c r="C33" s="20" t="str">
        <x:f>IF(OR(Comparativo!$B$15&lt;&gt;"Pronto",A33&gt;Comparativo!$B$7),"",ROUND(A33*Comparativo!$B$21,2))</x:f>
      </x:c>
      <x:c r="D33" s="10" t="str">
        <x:f>IF(OR(Comparativo!$B$15&lt;&gt;"Pronto",A33=0,A33&gt;Comparativo!$B$7),"",IF(B33&lt;=C33,"Equilíbrio",""))</x:f>
      </x:c>
    </x:row>
    <x:row r="34">
      <x:c r="A34" s="10" t="n">
        <x:f>A33+1</x:f>
        <x:v>28</x:v>
      </x:c>
      <x:c r="B34" s="20" t="str">
        <x:f>IF(OR(Comparativo!$B$15&lt;&gt;"Pronto",A34&gt;Comparativo!$B$7),"",ROUND(Comparativo!$B$6*Comparativo!$B$9+A34*Comparativo!$B$20-IF(A34=Comparativo!$B$7,Comparativo!$B$6*Comparativo!$B$12,0),2))</x:f>
      </x:c>
      <x:c r="C34" s="20" t="str">
        <x:f>IF(OR(Comparativo!$B$15&lt;&gt;"Pronto",A34&gt;Comparativo!$B$7),"",ROUND(A34*Comparativo!$B$21,2))</x:f>
      </x:c>
      <x:c r="D34" s="10" t="str">
        <x:f>IF(OR(Comparativo!$B$15&lt;&gt;"Pronto",A34=0,A34&gt;Comparativo!$B$7),"",IF(B34&lt;=C34,"Equilíbrio",""))</x:f>
      </x:c>
    </x:row>
    <x:row r="35">
      <x:c r="A35" s="10" t="n">
        <x:f>A34+1</x:f>
        <x:v>29</x:v>
      </x:c>
      <x:c r="B35" s="20" t="str">
        <x:f>IF(OR(Comparativo!$B$15&lt;&gt;"Pronto",A35&gt;Comparativo!$B$7),"",ROUND(Comparativo!$B$6*Comparativo!$B$9+A35*Comparativo!$B$20-IF(A35=Comparativo!$B$7,Comparativo!$B$6*Comparativo!$B$12,0),2))</x:f>
      </x:c>
      <x:c r="C35" s="20" t="str">
        <x:f>IF(OR(Comparativo!$B$15&lt;&gt;"Pronto",A35&gt;Comparativo!$B$7),"",ROUND(A35*Comparativo!$B$21,2))</x:f>
      </x:c>
      <x:c r="D35" s="10" t="str">
        <x:f>IF(OR(Comparativo!$B$15&lt;&gt;"Pronto",A35=0,A35&gt;Comparativo!$B$7),"",IF(B35&lt;=C35,"Equilíbrio",""))</x:f>
      </x:c>
    </x:row>
    <x:row r="36">
      <x:c r="A36" s="10" t="n">
        <x:f>A35+1</x:f>
        <x:v>30</x:v>
      </x:c>
      <x:c r="B36" s="20" t="str">
        <x:f>IF(OR(Comparativo!$B$15&lt;&gt;"Pronto",A36&gt;Comparativo!$B$7),"",ROUND(Comparativo!$B$6*Comparativo!$B$9+A36*Comparativo!$B$20-IF(A36=Comparativo!$B$7,Comparativo!$B$6*Comparativo!$B$12,0),2))</x:f>
      </x:c>
      <x:c r="C36" s="20" t="str">
        <x:f>IF(OR(Comparativo!$B$15&lt;&gt;"Pronto",A36&gt;Comparativo!$B$7),"",ROUND(A36*Comparativo!$B$21,2))</x:f>
      </x:c>
      <x:c r="D36" s="10" t="str">
        <x:f>IF(OR(Comparativo!$B$15&lt;&gt;"Pronto",A36=0,A36&gt;Comparativo!$B$7),"",IF(B36&lt;=C36,"Equilíbrio",""))</x:f>
      </x:c>
    </x:row>
    <x:row r="37">
      <x:c r="A37" s="10" t="n">
        <x:f>A36+1</x:f>
        <x:v>31</x:v>
      </x:c>
      <x:c r="B37" s="20" t="str">
        <x:f>IF(OR(Comparativo!$B$15&lt;&gt;"Pronto",A37&gt;Comparativo!$B$7),"",ROUND(Comparativo!$B$6*Comparativo!$B$9+A37*Comparativo!$B$20-IF(A37=Comparativo!$B$7,Comparativo!$B$6*Comparativo!$B$12,0),2))</x:f>
      </x:c>
      <x:c r="C37" s="20" t="str">
        <x:f>IF(OR(Comparativo!$B$15&lt;&gt;"Pronto",A37&gt;Comparativo!$B$7),"",ROUND(A37*Comparativo!$B$21,2))</x:f>
      </x:c>
      <x:c r="D37" s="10" t="str">
        <x:f>IF(OR(Comparativo!$B$15&lt;&gt;"Pronto",A37=0,A37&gt;Comparativo!$B$7),"",IF(B37&lt;=C37,"Equilíbrio",""))</x:f>
      </x:c>
    </x:row>
    <x:row r="38">
      <x:c r="A38" s="10" t="n">
        <x:f>A37+1</x:f>
        <x:v>32</x:v>
      </x:c>
      <x:c r="B38" s="20" t="str">
        <x:f>IF(OR(Comparativo!$B$15&lt;&gt;"Pronto",A38&gt;Comparativo!$B$7),"",ROUND(Comparativo!$B$6*Comparativo!$B$9+A38*Comparativo!$B$20-IF(A38=Comparativo!$B$7,Comparativo!$B$6*Comparativo!$B$12,0),2))</x:f>
      </x:c>
      <x:c r="C38" s="20" t="str">
        <x:f>IF(OR(Comparativo!$B$15&lt;&gt;"Pronto",A38&gt;Comparativo!$B$7),"",ROUND(A38*Comparativo!$B$21,2))</x:f>
      </x:c>
      <x:c r="D38" s="10" t="str">
        <x:f>IF(OR(Comparativo!$B$15&lt;&gt;"Pronto",A38=0,A38&gt;Comparativo!$B$7),"",IF(B38&lt;=C38,"Equilíbrio",""))</x:f>
      </x:c>
    </x:row>
    <x:row r="39">
      <x:c r="A39" s="10" t="n">
        <x:f>A38+1</x:f>
        <x:v>33</x:v>
      </x:c>
      <x:c r="B39" s="20" t="str">
        <x:f>IF(OR(Comparativo!$B$15&lt;&gt;"Pronto",A39&gt;Comparativo!$B$7),"",ROUND(Comparativo!$B$6*Comparativo!$B$9+A39*Comparativo!$B$20-IF(A39=Comparativo!$B$7,Comparativo!$B$6*Comparativo!$B$12,0),2))</x:f>
      </x:c>
      <x:c r="C39" s="20" t="str">
        <x:f>IF(OR(Comparativo!$B$15&lt;&gt;"Pronto",A39&gt;Comparativo!$B$7),"",ROUND(A39*Comparativo!$B$21,2))</x:f>
      </x:c>
      <x:c r="D39" s="10" t="str">
        <x:f>IF(OR(Comparativo!$B$15&lt;&gt;"Pronto",A39=0,A39&gt;Comparativo!$B$7),"",IF(B39&lt;=C39,"Equilíbrio",""))</x:f>
      </x:c>
    </x:row>
    <x:row r="40">
      <x:c r="A40" s="10" t="n">
        <x:f>A39+1</x:f>
        <x:v>34</x:v>
      </x:c>
      <x:c r="B40" s="20" t="str">
        <x:f>IF(OR(Comparativo!$B$15&lt;&gt;"Pronto",A40&gt;Comparativo!$B$7),"",ROUND(Comparativo!$B$6*Comparativo!$B$9+A40*Comparativo!$B$20-IF(A40=Comparativo!$B$7,Comparativo!$B$6*Comparativo!$B$12,0),2))</x:f>
      </x:c>
      <x:c r="C40" s="20" t="str">
        <x:f>IF(OR(Comparativo!$B$15&lt;&gt;"Pronto",A40&gt;Comparativo!$B$7),"",ROUND(A40*Comparativo!$B$21,2))</x:f>
      </x:c>
      <x:c r="D40" s="10" t="str">
        <x:f>IF(OR(Comparativo!$B$15&lt;&gt;"Pronto",A40=0,A40&gt;Comparativo!$B$7),"",IF(B40&lt;=C40,"Equilíbrio",""))</x:f>
      </x:c>
    </x:row>
    <x:row r="41">
      <x:c r="A41" s="10" t="n">
        <x:f>A40+1</x:f>
        <x:v>35</x:v>
      </x:c>
      <x:c r="B41" s="20" t="str">
        <x:f>IF(OR(Comparativo!$B$15&lt;&gt;"Pronto",A41&gt;Comparativo!$B$7),"",ROUND(Comparativo!$B$6*Comparativo!$B$9+A41*Comparativo!$B$20-IF(A41=Comparativo!$B$7,Comparativo!$B$6*Comparativo!$B$12,0),2))</x:f>
      </x:c>
      <x:c r="C41" s="20" t="str">
        <x:f>IF(OR(Comparativo!$B$15&lt;&gt;"Pronto",A41&gt;Comparativo!$B$7),"",ROUND(A41*Comparativo!$B$21,2))</x:f>
      </x:c>
      <x:c r="D41" s="10" t="str">
        <x:f>IF(OR(Comparativo!$B$15&lt;&gt;"Pronto",A41=0,A41&gt;Comparativo!$B$7),"",IF(B41&lt;=C41,"Equilíbrio",""))</x:f>
      </x:c>
    </x:row>
    <x:row r="42">
      <x:c r="A42" s="10" t="n">
        <x:f>A41+1</x:f>
        <x:v>36</x:v>
      </x:c>
      <x:c r="B42" s="20" t="str">
        <x:f>IF(OR(Comparativo!$B$15&lt;&gt;"Pronto",A42&gt;Comparativo!$B$7),"",ROUND(Comparativo!$B$6*Comparativo!$B$9+A42*Comparativo!$B$20-IF(A42=Comparativo!$B$7,Comparativo!$B$6*Comparativo!$B$12,0),2))</x:f>
      </x:c>
      <x:c r="C42" s="20" t="str">
        <x:f>IF(OR(Comparativo!$B$15&lt;&gt;"Pronto",A42&gt;Comparativo!$B$7),"",ROUND(A42*Comparativo!$B$21,2))</x:f>
      </x:c>
      <x:c r="D42" s="10" t="str">
        <x:f>IF(OR(Comparativo!$B$15&lt;&gt;"Pronto",A42=0,A42&gt;Comparativo!$B$7),"",IF(B42&lt;=C42,"Equilíbrio",""))</x:f>
      </x:c>
    </x:row>
    <x:row r="43">
      <x:c r="A43" s="10" t="n">
        <x:f>A42+1</x:f>
        <x:v>37</x:v>
      </x:c>
      <x:c r="B43" s="20" t="str">
        <x:f>IF(OR(Comparativo!$B$15&lt;&gt;"Pronto",A43&gt;Comparativo!$B$7),"",ROUND(Comparativo!$B$6*Comparativo!$B$9+A43*Comparativo!$B$20-IF(A43=Comparativo!$B$7,Comparativo!$B$6*Comparativo!$B$12,0),2))</x:f>
      </x:c>
      <x:c r="C43" s="20" t="str">
        <x:f>IF(OR(Comparativo!$B$15&lt;&gt;"Pronto",A43&gt;Comparativo!$B$7),"",ROUND(A43*Comparativo!$B$21,2))</x:f>
      </x:c>
      <x:c r="D43" s="10" t="str">
        <x:f>IF(OR(Comparativo!$B$15&lt;&gt;"Pronto",A43=0,A43&gt;Comparativo!$B$7),"",IF(B43&lt;=C43,"Equilíbrio",""))</x:f>
      </x:c>
    </x:row>
    <x:row r="44">
      <x:c r="A44" s="10" t="n">
        <x:f>A43+1</x:f>
        <x:v>38</x:v>
      </x:c>
      <x:c r="B44" s="20" t="str">
        <x:f>IF(OR(Comparativo!$B$15&lt;&gt;"Pronto",A44&gt;Comparativo!$B$7),"",ROUND(Comparativo!$B$6*Comparativo!$B$9+A44*Comparativo!$B$20-IF(A44=Comparativo!$B$7,Comparativo!$B$6*Comparativo!$B$12,0),2))</x:f>
      </x:c>
      <x:c r="C44" s="20" t="str">
        <x:f>IF(OR(Comparativo!$B$15&lt;&gt;"Pronto",A44&gt;Comparativo!$B$7),"",ROUND(A44*Comparativo!$B$21,2))</x:f>
      </x:c>
      <x:c r="D44" s="10" t="str">
        <x:f>IF(OR(Comparativo!$B$15&lt;&gt;"Pronto",A44=0,A44&gt;Comparativo!$B$7),"",IF(B44&lt;=C44,"Equilíbrio",""))</x:f>
      </x:c>
    </x:row>
    <x:row r="45">
      <x:c r="A45" s="10" t="n">
        <x:f>A44+1</x:f>
        <x:v>39</x:v>
      </x:c>
      <x:c r="B45" s="20" t="str">
        <x:f>IF(OR(Comparativo!$B$15&lt;&gt;"Pronto",A45&gt;Comparativo!$B$7),"",ROUND(Comparativo!$B$6*Comparativo!$B$9+A45*Comparativo!$B$20-IF(A45=Comparativo!$B$7,Comparativo!$B$6*Comparativo!$B$12,0),2))</x:f>
      </x:c>
      <x:c r="C45" s="20" t="str">
        <x:f>IF(OR(Comparativo!$B$15&lt;&gt;"Pronto",A45&gt;Comparativo!$B$7),"",ROUND(A45*Comparativo!$B$21,2))</x:f>
      </x:c>
      <x:c r="D45" s="10" t="str">
        <x:f>IF(OR(Comparativo!$B$15&lt;&gt;"Pronto",A45=0,A45&gt;Comparativo!$B$7),"",IF(B45&lt;=C45,"Equilíbrio",""))</x:f>
      </x:c>
    </x:row>
    <x:row r="46">
      <x:c r="A46" s="10" t="n">
        <x:f>A45+1</x:f>
        <x:v>40</x:v>
      </x:c>
      <x:c r="B46" s="20" t="str">
        <x:f>IF(OR(Comparativo!$B$15&lt;&gt;"Pronto",A46&gt;Comparativo!$B$7),"",ROUND(Comparativo!$B$6*Comparativo!$B$9+A46*Comparativo!$B$20-IF(A46=Comparativo!$B$7,Comparativo!$B$6*Comparativo!$B$12,0),2))</x:f>
      </x:c>
      <x:c r="C46" s="20" t="str">
        <x:f>IF(OR(Comparativo!$B$15&lt;&gt;"Pronto",A46&gt;Comparativo!$B$7),"",ROUND(A46*Comparativo!$B$21,2))</x:f>
      </x:c>
      <x:c r="D46" s="10" t="str">
        <x:f>IF(OR(Comparativo!$B$15&lt;&gt;"Pronto",A46=0,A46&gt;Comparativo!$B$7),"",IF(B46&lt;=C46,"Equilíbrio",""))</x:f>
      </x:c>
    </x:row>
    <x:row r="47">
      <x:c r="A47" s="10" t="n">
        <x:f>A46+1</x:f>
        <x:v>41</x:v>
      </x:c>
      <x:c r="B47" s="20" t="str">
        <x:f>IF(OR(Comparativo!$B$15&lt;&gt;"Pronto",A47&gt;Comparativo!$B$7),"",ROUND(Comparativo!$B$6*Comparativo!$B$9+A47*Comparativo!$B$20-IF(A47=Comparativo!$B$7,Comparativo!$B$6*Comparativo!$B$12,0),2))</x:f>
      </x:c>
      <x:c r="C47" s="20" t="str">
        <x:f>IF(OR(Comparativo!$B$15&lt;&gt;"Pronto",A47&gt;Comparativo!$B$7),"",ROUND(A47*Comparativo!$B$21,2))</x:f>
      </x:c>
      <x:c r="D47" s="10" t="str">
        <x:f>IF(OR(Comparativo!$B$15&lt;&gt;"Pronto",A47=0,A47&gt;Comparativo!$B$7),"",IF(B47&lt;=C47,"Equilíbrio",""))</x:f>
      </x:c>
    </x:row>
    <x:row r="48">
      <x:c r="A48" s="10" t="n">
        <x:f>A47+1</x:f>
        <x:v>42</x:v>
      </x:c>
      <x:c r="B48" s="20" t="str">
        <x:f>IF(OR(Comparativo!$B$15&lt;&gt;"Pronto",A48&gt;Comparativo!$B$7),"",ROUND(Comparativo!$B$6*Comparativo!$B$9+A48*Comparativo!$B$20-IF(A48=Comparativo!$B$7,Comparativo!$B$6*Comparativo!$B$12,0),2))</x:f>
      </x:c>
      <x:c r="C48" s="20" t="str">
        <x:f>IF(OR(Comparativo!$B$15&lt;&gt;"Pronto",A48&gt;Comparativo!$B$7),"",ROUND(A48*Comparativo!$B$21,2))</x:f>
      </x:c>
      <x:c r="D48" s="10" t="str">
        <x:f>IF(OR(Comparativo!$B$15&lt;&gt;"Pronto",A48=0,A48&gt;Comparativo!$B$7),"",IF(B48&lt;=C48,"Equilíbrio",""))</x:f>
      </x:c>
    </x:row>
    <x:row r="49">
      <x:c r="A49" s="10" t="n">
        <x:f>A48+1</x:f>
        <x:v>43</x:v>
      </x:c>
      <x:c r="B49" s="20" t="str">
        <x:f>IF(OR(Comparativo!$B$15&lt;&gt;"Pronto",A49&gt;Comparativo!$B$7),"",ROUND(Comparativo!$B$6*Comparativo!$B$9+A49*Comparativo!$B$20-IF(A49=Comparativo!$B$7,Comparativo!$B$6*Comparativo!$B$12,0),2))</x:f>
      </x:c>
      <x:c r="C49" s="20" t="str">
        <x:f>IF(OR(Comparativo!$B$15&lt;&gt;"Pronto",A49&gt;Comparativo!$B$7),"",ROUND(A49*Comparativo!$B$21,2))</x:f>
      </x:c>
      <x:c r="D49" s="10" t="str">
        <x:f>IF(OR(Comparativo!$B$15&lt;&gt;"Pronto",A49=0,A49&gt;Comparativo!$B$7),"",IF(B49&lt;=C49,"Equilíbrio",""))</x:f>
      </x:c>
    </x:row>
    <x:row r="50">
      <x:c r="A50" s="10" t="n">
        <x:f>A49+1</x:f>
        <x:v>44</x:v>
      </x:c>
      <x:c r="B50" s="20" t="str">
        <x:f>IF(OR(Comparativo!$B$15&lt;&gt;"Pronto",A50&gt;Comparativo!$B$7),"",ROUND(Comparativo!$B$6*Comparativo!$B$9+A50*Comparativo!$B$20-IF(A50=Comparativo!$B$7,Comparativo!$B$6*Comparativo!$B$12,0),2))</x:f>
      </x:c>
      <x:c r="C50" s="20" t="str">
        <x:f>IF(OR(Comparativo!$B$15&lt;&gt;"Pronto",A50&gt;Comparativo!$B$7),"",ROUND(A50*Comparativo!$B$21,2))</x:f>
      </x:c>
      <x:c r="D50" s="10" t="str">
        <x:f>IF(OR(Comparativo!$B$15&lt;&gt;"Pronto",A50=0,A50&gt;Comparativo!$B$7),"",IF(B50&lt;=C50,"Equilíbrio",""))</x:f>
      </x:c>
    </x:row>
    <x:row r="51">
      <x:c r="A51" s="10" t="n">
        <x:f>A50+1</x:f>
        <x:v>45</x:v>
      </x:c>
      <x:c r="B51" s="20" t="str">
        <x:f>IF(OR(Comparativo!$B$15&lt;&gt;"Pronto",A51&gt;Comparativo!$B$7),"",ROUND(Comparativo!$B$6*Comparativo!$B$9+A51*Comparativo!$B$20-IF(A51=Comparativo!$B$7,Comparativo!$B$6*Comparativo!$B$12,0),2))</x:f>
      </x:c>
      <x:c r="C51" s="20" t="str">
        <x:f>IF(OR(Comparativo!$B$15&lt;&gt;"Pronto",A51&gt;Comparativo!$B$7),"",ROUND(A51*Comparativo!$B$21,2))</x:f>
      </x:c>
      <x:c r="D51" s="10" t="str">
        <x:f>IF(OR(Comparativo!$B$15&lt;&gt;"Pronto",A51=0,A51&gt;Comparativo!$B$7),"",IF(B51&lt;=C51,"Equilíbrio",""))</x:f>
      </x:c>
    </x:row>
    <x:row r="52">
      <x:c r="A52" s="10" t="n">
        <x:f>A51+1</x:f>
        <x:v>46</x:v>
      </x:c>
      <x:c r="B52" s="20" t="str">
        <x:f>IF(OR(Comparativo!$B$15&lt;&gt;"Pronto",A52&gt;Comparativo!$B$7),"",ROUND(Comparativo!$B$6*Comparativo!$B$9+A52*Comparativo!$B$20-IF(A52=Comparativo!$B$7,Comparativo!$B$6*Comparativo!$B$12,0),2))</x:f>
      </x:c>
      <x:c r="C52" s="20" t="str">
        <x:f>IF(OR(Comparativo!$B$15&lt;&gt;"Pronto",A52&gt;Comparativo!$B$7),"",ROUND(A52*Comparativo!$B$21,2))</x:f>
      </x:c>
      <x:c r="D52" s="10" t="str">
        <x:f>IF(OR(Comparativo!$B$15&lt;&gt;"Pronto",A52=0,A52&gt;Comparativo!$B$7),"",IF(B52&lt;=C52,"Equilíbrio",""))</x:f>
      </x:c>
    </x:row>
    <x:row r="53">
      <x:c r="A53" s="10" t="n">
        <x:f>A52+1</x:f>
        <x:v>47</x:v>
      </x:c>
      <x:c r="B53" s="20" t="str">
        <x:f>IF(OR(Comparativo!$B$15&lt;&gt;"Pronto",A53&gt;Comparativo!$B$7),"",ROUND(Comparativo!$B$6*Comparativo!$B$9+A53*Comparativo!$B$20-IF(A53=Comparativo!$B$7,Comparativo!$B$6*Comparativo!$B$12,0),2))</x:f>
      </x:c>
      <x:c r="C53" s="20" t="str">
        <x:f>IF(OR(Comparativo!$B$15&lt;&gt;"Pronto",A53&gt;Comparativo!$B$7),"",ROUND(A53*Comparativo!$B$21,2))</x:f>
      </x:c>
      <x:c r="D53" s="10" t="str">
        <x:f>IF(OR(Comparativo!$B$15&lt;&gt;"Pronto",A53=0,A53&gt;Comparativo!$B$7),"",IF(B53&lt;=C53,"Equilíbrio",""))</x:f>
      </x:c>
    </x:row>
    <x:row r="54">
      <x:c r="A54" s="10" t="n">
        <x:f>A53+1</x:f>
        <x:v>48</x:v>
      </x:c>
      <x:c r="B54" s="20" t="str">
        <x:f>IF(OR(Comparativo!$B$15&lt;&gt;"Pronto",A54&gt;Comparativo!$B$7),"",ROUND(Comparativo!$B$6*Comparativo!$B$9+A54*Comparativo!$B$20-IF(A54=Comparativo!$B$7,Comparativo!$B$6*Comparativo!$B$12,0),2))</x:f>
      </x:c>
      <x:c r="C54" s="20" t="str">
        <x:f>IF(OR(Comparativo!$B$15&lt;&gt;"Pronto",A54&gt;Comparativo!$B$7),"",ROUND(A54*Comparativo!$B$21,2))</x:f>
      </x:c>
      <x:c r="D54" s="10" t="str">
        <x:f>IF(OR(Comparativo!$B$15&lt;&gt;"Pronto",A54=0,A54&gt;Comparativo!$B$7),"",IF(B54&lt;=C54,"Equilíbrio",""))</x:f>
      </x:c>
    </x:row>
    <x:row r="55">
      <x:c r="A55" s="10" t="n">
        <x:f>A54+1</x:f>
        <x:v>49</x:v>
      </x:c>
      <x:c r="B55" s="20" t="str">
        <x:f>IF(OR(Comparativo!$B$15&lt;&gt;"Pronto",A55&gt;Comparativo!$B$7),"",ROUND(Comparativo!$B$6*Comparativo!$B$9+A55*Comparativo!$B$20-IF(A55=Comparativo!$B$7,Comparativo!$B$6*Comparativo!$B$12,0),2))</x:f>
      </x:c>
      <x:c r="C55" s="20" t="str">
        <x:f>IF(OR(Comparativo!$B$15&lt;&gt;"Pronto",A55&gt;Comparativo!$B$7),"",ROUND(A55*Comparativo!$B$21,2))</x:f>
      </x:c>
      <x:c r="D55" s="10" t="str">
        <x:f>IF(OR(Comparativo!$B$15&lt;&gt;"Pronto",A55=0,A55&gt;Comparativo!$B$7),"",IF(B55&lt;=C55,"Equilíbrio",""))</x:f>
      </x:c>
    </x:row>
    <x:row r="56">
      <x:c r="A56" s="10" t="n">
        <x:f>A55+1</x:f>
        <x:v>50</x:v>
      </x:c>
      <x:c r="B56" s="20" t="str">
        <x:f>IF(OR(Comparativo!$B$15&lt;&gt;"Pronto",A56&gt;Comparativo!$B$7),"",ROUND(Comparativo!$B$6*Comparativo!$B$9+A56*Comparativo!$B$20-IF(A56=Comparativo!$B$7,Comparativo!$B$6*Comparativo!$B$12,0),2))</x:f>
      </x:c>
      <x:c r="C56" s="20" t="str">
        <x:f>IF(OR(Comparativo!$B$15&lt;&gt;"Pronto",A56&gt;Comparativo!$B$7),"",ROUND(A56*Comparativo!$B$21,2))</x:f>
      </x:c>
      <x:c r="D56" s="10" t="str">
        <x:f>IF(OR(Comparativo!$B$15&lt;&gt;"Pronto",A56=0,A56&gt;Comparativo!$B$7),"",IF(B56&lt;=C56,"Equilíbrio",""))</x:f>
      </x:c>
    </x:row>
    <x:row r="57">
      <x:c r="A57" s="10" t="n">
        <x:f>A56+1</x:f>
        <x:v>51</x:v>
      </x:c>
      <x:c r="B57" s="20" t="str">
        <x:f>IF(OR(Comparativo!$B$15&lt;&gt;"Pronto",A57&gt;Comparativo!$B$7),"",ROUND(Comparativo!$B$6*Comparativo!$B$9+A57*Comparativo!$B$20-IF(A57=Comparativo!$B$7,Comparativo!$B$6*Comparativo!$B$12,0),2))</x:f>
      </x:c>
      <x:c r="C57" s="20" t="str">
        <x:f>IF(OR(Comparativo!$B$15&lt;&gt;"Pronto",A57&gt;Comparativo!$B$7),"",ROUND(A57*Comparativo!$B$21,2))</x:f>
      </x:c>
      <x:c r="D57" s="10" t="str">
        <x:f>IF(OR(Comparativo!$B$15&lt;&gt;"Pronto",A57=0,A57&gt;Comparativo!$B$7),"",IF(B57&lt;=C57,"Equilíbrio",""))</x:f>
      </x:c>
    </x:row>
    <x:row r="58">
      <x:c r="A58" s="10" t="n">
        <x:f>A57+1</x:f>
        <x:v>52</x:v>
      </x:c>
      <x:c r="B58" s="20" t="str">
        <x:f>IF(OR(Comparativo!$B$15&lt;&gt;"Pronto",A58&gt;Comparativo!$B$7),"",ROUND(Comparativo!$B$6*Comparativo!$B$9+A58*Comparativo!$B$20-IF(A58=Comparativo!$B$7,Comparativo!$B$6*Comparativo!$B$12,0),2))</x:f>
      </x:c>
      <x:c r="C58" s="20" t="str">
        <x:f>IF(OR(Comparativo!$B$15&lt;&gt;"Pronto",A58&gt;Comparativo!$B$7),"",ROUND(A58*Comparativo!$B$21,2))</x:f>
      </x:c>
      <x:c r="D58" s="10" t="str">
        <x:f>IF(OR(Comparativo!$B$15&lt;&gt;"Pronto",A58=0,A58&gt;Comparativo!$B$7),"",IF(B58&lt;=C58,"Equilíbrio",""))</x:f>
      </x:c>
    </x:row>
    <x:row r="59">
      <x:c r="A59" s="10" t="n">
        <x:f>A58+1</x:f>
        <x:v>53</x:v>
      </x:c>
      <x:c r="B59" s="20" t="str">
        <x:f>IF(OR(Comparativo!$B$15&lt;&gt;"Pronto",A59&gt;Comparativo!$B$7),"",ROUND(Comparativo!$B$6*Comparativo!$B$9+A59*Comparativo!$B$20-IF(A59=Comparativo!$B$7,Comparativo!$B$6*Comparativo!$B$12,0),2))</x:f>
      </x:c>
      <x:c r="C59" s="20" t="str">
        <x:f>IF(OR(Comparativo!$B$15&lt;&gt;"Pronto",A59&gt;Comparativo!$B$7),"",ROUND(A59*Comparativo!$B$21,2))</x:f>
      </x:c>
      <x:c r="D59" s="10" t="str">
        <x:f>IF(OR(Comparativo!$B$15&lt;&gt;"Pronto",A59=0,A59&gt;Comparativo!$B$7),"",IF(B59&lt;=C59,"Equilíbrio",""))</x:f>
      </x:c>
    </x:row>
    <x:row r="60">
      <x:c r="A60" s="10" t="n">
        <x:f>A59+1</x:f>
        <x:v>54</x:v>
      </x:c>
      <x:c r="B60" s="20" t="str">
        <x:f>IF(OR(Comparativo!$B$15&lt;&gt;"Pronto",A60&gt;Comparativo!$B$7),"",ROUND(Comparativo!$B$6*Comparativo!$B$9+A60*Comparativo!$B$20-IF(A60=Comparativo!$B$7,Comparativo!$B$6*Comparativo!$B$12,0),2))</x:f>
      </x:c>
      <x:c r="C60" s="20" t="str">
        <x:f>IF(OR(Comparativo!$B$15&lt;&gt;"Pronto",A60&gt;Comparativo!$B$7),"",ROUND(A60*Comparativo!$B$21,2))</x:f>
      </x:c>
      <x:c r="D60" s="10" t="str">
        <x:f>IF(OR(Comparativo!$B$15&lt;&gt;"Pronto",A60=0,A60&gt;Comparativo!$B$7),"",IF(B60&lt;=C60,"Equilíbrio",""))</x:f>
      </x:c>
    </x:row>
    <x:row r="61">
      <x:c r="A61" s="10" t="n">
        <x:f>A60+1</x:f>
        <x:v>55</x:v>
      </x:c>
      <x:c r="B61" s="20" t="str">
        <x:f>IF(OR(Comparativo!$B$15&lt;&gt;"Pronto",A61&gt;Comparativo!$B$7),"",ROUND(Comparativo!$B$6*Comparativo!$B$9+A61*Comparativo!$B$20-IF(A61=Comparativo!$B$7,Comparativo!$B$6*Comparativo!$B$12,0),2))</x:f>
      </x:c>
      <x:c r="C61" s="20" t="str">
        <x:f>IF(OR(Comparativo!$B$15&lt;&gt;"Pronto",A61&gt;Comparativo!$B$7),"",ROUND(A61*Comparativo!$B$21,2))</x:f>
      </x:c>
      <x:c r="D61" s="10" t="str">
        <x:f>IF(OR(Comparativo!$B$15&lt;&gt;"Pronto",A61=0,A61&gt;Comparativo!$B$7),"",IF(B61&lt;=C61,"Equilíbrio",""))</x:f>
      </x:c>
    </x:row>
    <x:row r="62">
      <x:c r="A62" s="10" t="n">
        <x:f>A61+1</x:f>
        <x:v>56</x:v>
      </x:c>
      <x:c r="B62" s="20" t="str">
        <x:f>IF(OR(Comparativo!$B$15&lt;&gt;"Pronto",A62&gt;Comparativo!$B$7),"",ROUND(Comparativo!$B$6*Comparativo!$B$9+A62*Comparativo!$B$20-IF(A62=Comparativo!$B$7,Comparativo!$B$6*Comparativo!$B$12,0),2))</x:f>
      </x:c>
      <x:c r="C62" s="20" t="str">
        <x:f>IF(OR(Comparativo!$B$15&lt;&gt;"Pronto",A62&gt;Comparativo!$B$7),"",ROUND(A62*Comparativo!$B$21,2))</x:f>
      </x:c>
      <x:c r="D62" s="10" t="str">
        <x:f>IF(OR(Comparativo!$B$15&lt;&gt;"Pronto",A62=0,A62&gt;Comparativo!$B$7),"",IF(B62&lt;=C62,"Equilíbrio",""))</x:f>
      </x:c>
    </x:row>
    <x:row r="63">
      <x:c r="A63" s="10" t="n">
        <x:f>A62+1</x:f>
        <x:v>57</x:v>
      </x:c>
      <x:c r="B63" s="20" t="str">
        <x:f>IF(OR(Comparativo!$B$15&lt;&gt;"Pronto",A63&gt;Comparativo!$B$7),"",ROUND(Comparativo!$B$6*Comparativo!$B$9+A63*Comparativo!$B$20-IF(A63=Comparativo!$B$7,Comparativo!$B$6*Comparativo!$B$12,0),2))</x:f>
      </x:c>
      <x:c r="C63" s="20" t="str">
        <x:f>IF(OR(Comparativo!$B$15&lt;&gt;"Pronto",A63&gt;Comparativo!$B$7),"",ROUND(A63*Comparativo!$B$21,2))</x:f>
      </x:c>
      <x:c r="D63" s="10" t="str">
        <x:f>IF(OR(Comparativo!$B$15&lt;&gt;"Pronto",A63=0,A63&gt;Comparativo!$B$7),"",IF(B63&lt;=C63,"Equilíbrio",""))</x:f>
      </x:c>
    </x:row>
    <x:row r="64">
      <x:c r="A64" s="10" t="n">
        <x:f>A63+1</x:f>
        <x:v>58</x:v>
      </x:c>
      <x:c r="B64" s="20" t="str">
        <x:f>IF(OR(Comparativo!$B$15&lt;&gt;"Pronto",A64&gt;Comparativo!$B$7),"",ROUND(Comparativo!$B$6*Comparativo!$B$9+A64*Comparativo!$B$20-IF(A64=Comparativo!$B$7,Comparativo!$B$6*Comparativo!$B$12,0),2))</x:f>
      </x:c>
      <x:c r="C64" s="20" t="str">
        <x:f>IF(OR(Comparativo!$B$15&lt;&gt;"Pronto",A64&gt;Comparativo!$B$7),"",ROUND(A64*Comparativo!$B$21,2))</x:f>
      </x:c>
      <x:c r="D64" s="10" t="str">
        <x:f>IF(OR(Comparativo!$B$15&lt;&gt;"Pronto",A64=0,A64&gt;Comparativo!$B$7),"",IF(B64&lt;=C64,"Equilíbrio",""))</x:f>
      </x:c>
    </x:row>
    <x:row r="65">
      <x:c r="A65" s="10" t="n">
        <x:f>A64+1</x:f>
        <x:v>59</x:v>
      </x:c>
      <x:c r="B65" s="20" t="str">
        <x:f>IF(OR(Comparativo!$B$15&lt;&gt;"Pronto",A65&gt;Comparativo!$B$7),"",ROUND(Comparativo!$B$6*Comparativo!$B$9+A65*Comparativo!$B$20-IF(A65=Comparativo!$B$7,Comparativo!$B$6*Comparativo!$B$12,0),2))</x:f>
      </x:c>
      <x:c r="C65" s="20" t="str">
        <x:f>IF(OR(Comparativo!$B$15&lt;&gt;"Pronto",A65&gt;Comparativo!$B$7),"",ROUND(A65*Comparativo!$B$21,2))</x:f>
      </x:c>
      <x:c r="D65" s="10" t="str">
        <x:f>IF(OR(Comparativo!$B$15&lt;&gt;"Pronto",A65=0,A65&gt;Comparativo!$B$7),"",IF(B65&lt;=C65,"Equilíbrio",""))</x:f>
      </x:c>
    </x:row>
    <x:row r="66">
      <x:c r="A66" s="10" t="n">
        <x:f>A65+1</x:f>
        <x:v>60</x:v>
      </x:c>
      <x:c r="B66" s="20" t="str">
        <x:f>IF(OR(Comparativo!$B$15&lt;&gt;"Pronto",A66&gt;Comparativo!$B$7),"",ROUND(Comparativo!$B$6*Comparativo!$B$9+A66*Comparativo!$B$20-IF(A66=Comparativo!$B$7,Comparativo!$B$6*Comparativo!$B$12,0),2))</x:f>
      </x:c>
      <x:c r="C66" s="20" t="str">
        <x:f>IF(OR(Comparativo!$B$15&lt;&gt;"Pronto",A66&gt;Comparativo!$B$7),"",ROUND(A66*Comparativo!$B$21,2))</x:f>
      </x:c>
      <x:c r="D66" s="10" t="str">
        <x:f>IF(OR(Comparativo!$B$15&lt;&gt;"Pronto",A66=0,A66&gt;Comparativo!$B$7),"",IF(B66&lt;=C66,"Equilíbrio",""))</x:f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88" hidden="0" customWidth="1"/>
    <x:col min="3" max="3" width="12" hidden="0" customWidth="1"/>
    <x:col min="4" max="4" width="12" hidden="0" customWidth="1"/>
  </x:cols>
  <x:sheetData>
    <x:row r="1" ht="34" customHeight="1">
      <x:c r="A1" s="3" t="str">
        <x:v>Leia-me · TCO comprar vs. alugar</x:v>
      </x:c>
      <x:c r="B1" s="3"/>
      <x:c r="C1" s="3"/>
      <x:c r="D1" s="3"/>
    </x:row>
    <x:row r="2" ht="32" customHeight="1">
      <x:c r="A2" s="7" t="str">
        <x:v>Documento auxiliar da ferramenta técnica CAE. Versão 1.0 · 19/09/2026 · revisão técnica humana pendente.</x:v>
      </x:c>
      <x:c r="B2" s="7"/>
      <x:c r="C2" s="7"/>
      <x:c r="D2" s="7"/>
    </x:row>
    <x:row r="3">
      <x:c r="A3" s="10"/>
      <x:c r="B3" s="10"/>
      <x:c r="C3" s="10"/>
      <x:c r="D3" s="10"/>
    </x:row>
    <x:row r="4" ht="23" customHeight="1">
      <x:c r="A4" s="11" t="str">
        <x:v>Metodologia e premissas</x:v>
      </x:c>
      <x:c r="B4" s="11"/>
      <x:c r="C4" s="11"/>
      <x:c r="D4" s="11"/>
    </x:row>
    <x:row r="5" ht="30" customHeight="1">
      <x:c r="A5" s="13" t="str">
        <x:v>Tema</x:v>
      </x:c>
      <x:c r="B5" s="13" t="str">
        <x:v>Regra</x:v>
      </x:c>
      <x:c r="C5" s="10"/>
      <x:c r="D5" s="10"/>
    </x:row>
    <x:row r="6" ht="36" customHeight="1">
      <x:c r="A6" s="10" t="str">
        <x:v>Compra</x:v>
      </x:c>
      <x:c r="B6" s="10" t="str">
        <x:v>Quantidade × preço unitário + meses × custo mensal da frota − quantidade × residual unitário no mês final.</x:v>
      </x:c>
      <x:c r="C6" s="10"/>
      <x:c r="D6" s="10"/>
    </x:row>
    <x:row r="7" ht="36" customHeight="1">
      <x:c r="A7" s="10" t="str">
        <x:v>Custo mensal de compra</x:v>
      </x:c>
      <x:c r="B7" s="10" t="str">
        <x:v>Quantidade × (manutenção mensal por unidade + custo de capital mensal por unidade).</x:v>
      </x:c>
      <x:c r="C7" s="10"/>
      <x:c r="D7" s="10"/>
    </x:row>
    <x:row r="8" ht="36" customHeight="1">
      <x:c r="A8" s="10" t="str">
        <x:v>Locação</x:v>
      </x:c>
      <x:c r="B8" s="10" t="str">
        <x:v>Quantidade × aluguel mensal unitário × horizonte em meses.</x:v>
      </x:c>
      <x:c r="C8" s="10"/>
      <x:c r="D8" s="10"/>
    </x:row>
    <x:row r="9" ht="36" customHeight="1">
      <x:c r="A9" s="10" t="str">
        <x:v>Arredondamento</x:v>
      </x:c>
      <x:c r="B9" s="10" t="str">
        <x:v>Valores monetários são arredondados a 2 casas em cada etapa, como na calculadora web CAE.</x:v>
      </x:c>
      <x:c r="C9" s="10"/>
      <x:c r="D9" s="10"/>
    </x:row>
    <x:row r="10" ht="36" customHeight="1">
      <x:c r="A10" s="10" t="str">
        <x:v>Ponto de equilíbrio</x:v>
      </x:c>
      <x:c r="B10" s="10" t="str">
        <x:v>Primeiro mês entre 1 e o horizonte em que custo acumulado de compra ≤ custo acumulado de locação; caso contrário, não ocorre no horizonte.</x:v>
      </x:c>
      <x:c r="C10" s="10"/>
      <x:c r="D10" s="10"/>
    </x:row>
    <x:row r="11" ht="36" customHeight="1">
      <x:c r="A11" s="10" t="str">
        <x:v>Entradas</x:v>
      </x:c>
      <x:c r="B11" s="10" t="str">
        <x:v>Quantidade inteira 1–100; horizonte 12, 24, 36, 48 ou 60 meses; horas/dia 0–24; custos não negativos.</x:v>
      </x:c>
      <x:c r="C11" s="10"/>
      <x:c r="D11" s="10"/>
    </x:row>
    <x:row r="12" ht="36" customHeight="1">
      <x:c r="A12" s="10" t="str">
        <x:v>Privacidade</x:v>
      </x:c>
      <x:c r="B12" s="10" t="str">
        <x:v>O arquivo é local e não contém macros. Não envie planilhas preenchidas sem revisar dados e destinatário.</x:v>
      </x:c>
      <x:c r="C12" s="10"/>
      <x:c r="D12" s="10"/>
    </x:row>
    <x:row r="13">
      <x:c r="A13" s="10"/>
      <x:c r="B13" s="10"/>
      <x:c r="C13" s="10"/>
      <x:c r="D13" s="10"/>
    </x:row>
    <x:row r="14" ht="23" customHeight="1">
      <x:c r="A14" s="11" t="str">
        <x:v>Fontes e limites</x:v>
      </x:c>
      <x:c r="B14" s="11"/>
      <x:c r="C14" s="11"/>
      <x:c r="D14" s="11"/>
    </x:row>
    <x:row r="15" ht="34" customHeight="1">
      <x:c r="A15" s="23" t="str">
        <x:v>Página canônica</x:v>
      </x:c>
      <x:c r="B15" s="10" t="str">
        <x:v>https://www.caeempilhadeiras.com.br/conhecimento/ferramentas/planilha-tco-empilhadeira</x:v>
      </x:c>
      <x:c r="C15" s="10"/>
      <x:c r="D15" s="10"/>
    </x:row>
    <x:row r="16" ht="34" customHeight="1">
      <x:c r="A16" s="23" t="str">
        <x:v>Calculadora de referência</x:v>
      </x:c>
      <x:c r="B16" s="10" t="str">
        <x:v>https://www.caeempilhadeiras.com.br/comparar-empilhadeiras</x:v>
      </x:c>
      <x:c r="C16" s="10"/>
      <x:c r="D16" s="10"/>
    </x:row>
    <x:row r="17" ht="34" customHeight="1">
      <x:c r="A17" s="23" t="str">
        <x:v>Método</x:v>
      </x:c>
      <x:c r="B17" s="10" t="str">
        <x:v>Modelo determinístico da calculadora CAE (função calculateTco); esta planilha é uma implementação auditável e independente.</x:v>
      </x:c>
      <x:c r="C17" s="10"/>
      <x:c r="D17" s="10"/>
    </x:row>
    <x:row r="18" ht="34" customHeight="1">
      <x:c r="A18" s="23" t="str">
        <x:v>Limites</x:v>
      </x:c>
      <x:c r="B18" s="10" t="str">
        <x:v>Não modela energia, seguro, impostos, transporte, financiamento detalhado, disponibilidade, multas, downtime ou condições comerciais específicas.</x:v>
      </x:c>
      <x:c r="C18" s="10"/>
      <x:c r="D18" s="10"/>
    </x:row>
    <x:row r="19">
      <x:c r="A19" s="10"/>
      <x:c r="B19" s="10"/>
      <x:c r="C19" s="10"/>
      <x:c r="D19" s="10"/>
    </x:row>
    <x:row r="20" ht="36" customHeight="1">
      <x:c r="A20" s="14" t="str">
        <x:v>Use propostas comparáveis. O resultado não substitui análise financeira, avaliação operacional ou revisão humana das premissas.</x:v>
      </x:c>
      <x:c r="B20" s="14"/>
      <x:c r="C20" s="14"/>
      <x:c r="D20" s="14"/>
    </x:row>
    <x:row r="21">
      <x:c r="A21" s="10"/>
      <x:c r="B21" s="10"/>
      <x:c r="C21" s="10"/>
      <x:c r="D21" s="10"/>
    </x:row>
    <x:row r="22">
      <x:c r="A22" s="10"/>
      <x:c r="B22" s="10"/>
      <x:c r="C22" s="10"/>
      <x:c r="D22" s="10"/>
    </x:row>
  </x:sheetData>
  <x:mergeCells>
    <x:mergeCell ref="A1:D1"/>
    <x:mergeCell ref="A2:D2"/>
    <x:mergeCell ref="A4:D4"/>
    <x:mergeCell ref="A14:D14"/>
    <x:mergeCell ref="A20:D20"/>
  </x:mergeCells>
  <x:pageMargins left="0.7" right="0.7" top="0.75" bottom="0.75" header="0.3" footer="0.3"/>
</x:worksheet>
</file>